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jakub.kosko\Desktop\"/>
    </mc:Choice>
  </mc:AlternateContent>
  <xr:revisionPtr revIDLastSave="0" documentId="8_{EA2B7A67-FBC2-4F8C-B5D8-B3CF72C3A674}" xr6:coauthVersionLast="47" xr6:coauthVersionMax="47" xr10:uidLastSave="{00000000-0000-0000-0000-000000000000}"/>
  <bookViews>
    <workbookView xWindow="-108" yWindow="-108" windowWidth="23256" windowHeight="12576" xr2:uid="{449A3064-85A5-499C-9E09-32BC07533B7C}"/>
  </bookViews>
  <sheets>
    <sheet name="2024" sheetId="9" r:id="rId1"/>
    <sheet name="2025" sheetId="10" r:id="rId2"/>
    <sheet name="2025_exp_ceilings" sheetId="1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12" l="1"/>
  <c r="D23" i="12" s="1"/>
  <c r="D9" i="12"/>
  <c r="D15" i="12" s="1"/>
  <c r="D16" i="12" s="1"/>
  <c r="K48" i="10" l="1"/>
  <c r="K49" i="10" s="1"/>
  <c r="K9" i="10"/>
  <c r="W48" i="9"/>
  <c r="W49" i="9" s="1"/>
  <c r="W9" i="9"/>
  <c r="W10" i="9" s="1"/>
  <c r="C9" i="12"/>
  <c r="C15" i="12" s="1"/>
  <c r="C16" i="12" s="1"/>
  <c r="K94" i="10" l="1"/>
  <c r="K95" i="10"/>
  <c r="K1" i="10"/>
  <c r="K3" i="10" s="1"/>
  <c r="K10" i="10"/>
  <c r="W94" i="9"/>
  <c r="C22" i="12"/>
  <c r="C23" i="12" s="1"/>
  <c r="K2" i="10"/>
  <c r="J48" i="10"/>
  <c r="J49" i="10" s="1"/>
  <c r="J9" i="10"/>
  <c r="J10" i="10" s="1"/>
  <c r="W95" i="9" l="1"/>
  <c r="W1" i="9"/>
  <c r="J94" i="10"/>
  <c r="W2" i="9" l="1"/>
  <c r="W3" i="9"/>
  <c r="J95" i="10"/>
  <c r="J1" i="10"/>
  <c r="V48" i="9"/>
  <c r="V49" i="9" s="1"/>
  <c r="V9" i="9"/>
  <c r="B9" i="12"/>
  <c r="B15" i="12" s="1"/>
  <c r="B16" i="12" s="1"/>
  <c r="J2" i="10" l="1"/>
  <c r="V94" i="9"/>
  <c r="V95" i="9"/>
  <c r="V1" i="9"/>
  <c r="V2" i="9" s="1"/>
  <c r="V10" i="9"/>
  <c r="B22" i="12"/>
  <c r="B23" i="12" s="1"/>
  <c r="I9" i="10" l="1"/>
  <c r="I10" i="10" s="1"/>
  <c r="I48" i="10"/>
  <c r="I49" i="10" s="1"/>
  <c r="I94" i="10" l="1"/>
  <c r="U48" i="9"/>
  <c r="U49" i="9" s="1"/>
  <c r="U9" i="9"/>
  <c r="U10" i="9" s="1"/>
  <c r="G48" i="10"/>
  <c r="G49" i="10" s="1"/>
  <c r="F48" i="10"/>
  <c r="F49" i="10" s="1"/>
  <c r="D48" i="10"/>
  <c r="D49" i="10" s="1"/>
  <c r="G10" i="10"/>
  <c r="G9" i="10"/>
  <c r="F9" i="10"/>
  <c r="F10" i="10" s="1"/>
  <c r="D9" i="10"/>
  <c r="D10" i="10" s="1"/>
  <c r="T48" i="9"/>
  <c r="T49" i="9" s="1"/>
  <c r="T9" i="9"/>
  <c r="T10" i="9" s="1"/>
  <c r="S48" i="9"/>
  <c r="S49" i="9" s="1"/>
  <c r="S9" i="9"/>
  <c r="S10" i="9" s="1"/>
  <c r="R48" i="9"/>
  <c r="R49" i="9" s="1"/>
  <c r="R9" i="9"/>
  <c r="R10" i="9" s="1"/>
  <c r="Q48" i="9"/>
  <c r="Q49" i="9" s="1"/>
  <c r="Q9" i="9"/>
  <c r="Q10" i="9" s="1"/>
  <c r="P48" i="9"/>
  <c r="P49" i="9" s="1"/>
  <c r="P9" i="9"/>
  <c r="P10" i="9" s="1"/>
  <c r="O48" i="9"/>
  <c r="O49" i="9" s="1"/>
  <c r="O9" i="9"/>
  <c r="O10" i="9" s="1"/>
  <c r="N48" i="9"/>
  <c r="N49" i="9" s="1"/>
  <c r="N9" i="9"/>
  <c r="N10" i="9" s="1"/>
  <c r="M48" i="9"/>
  <c r="M49" i="9" s="1"/>
  <c r="M9" i="9"/>
  <c r="M10" i="9" s="1"/>
  <c r="L48" i="9"/>
  <c r="L49" i="9" s="1"/>
  <c r="L9" i="9"/>
  <c r="L10" i="9" s="1"/>
  <c r="K48" i="9"/>
  <c r="K49" i="9" s="1"/>
  <c r="K9" i="9"/>
  <c r="K10" i="9" s="1"/>
  <c r="J48" i="9"/>
  <c r="J49" i="9" s="1"/>
  <c r="J9" i="9"/>
  <c r="J10" i="9" s="1"/>
  <c r="I48" i="9"/>
  <c r="I49" i="9" s="1"/>
  <c r="G48" i="9"/>
  <c r="G49" i="9" s="1"/>
  <c r="F48" i="9"/>
  <c r="F49" i="9" s="1"/>
  <c r="D48" i="9"/>
  <c r="D49" i="9" s="1"/>
  <c r="I9" i="9"/>
  <c r="G9" i="9"/>
  <c r="G10" i="9" s="1"/>
  <c r="F9" i="9"/>
  <c r="D9" i="9"/>
  <c r="G94" i="10" l="1"/>
  <c r="I1" i="10"/>
  <c r="I95" i="10"/>
  <c r="U94" i="9"/>
  <c r="G1" i="10"/>
  <c r="G95" i="10"/>
  <c r="D94" i="10"/>
  <c r="F94" i="10"/>
  <c r="T94" i="9"/>
  <c r="T1" i="9" s="1"/>
  <c r="T2" i="9" s="1"/>
  <c r="S94" i="9"/>
  <c r="S95" i="9" s="1"/>
  <c r="R94" i="9"/>
  <c r="R1" i="9" s="1"/>
  <c r="R2" i="9" s="1"/>
  <c r="Q94" i="9"/>
  <c r="Q95" i="9" s="1"/>
  <c r="P94" i="9"/>
  <c r="P95" i="9" s="1"/>
  <c r="O94" i="9"/>
  <c r="O95" i="9" s="1"/>
  <c r="N94" i="9"/>
  <c r="M94" i="9"/>
  <c r="L94" i="9"/>
  <c r="L95" i="9" s="1"/>
  <c r="K94" i="9"/>
  <c r="J94" i="9"/>
  <c r="F94" i="9"/>
  <c r="F95" i="9" s="1"/>
  <c r="D94" i="9"/>
  <c r="D1" i="9" s="1"/>
  <c r="V3" i="9" s="1"/>
  <c r="I94" i="9"/>
  <c r="I95" i="9" s="1"/>
  <c r="D10" i="9"/>
  <c r="G94" i="9"/>
  <c r="F10" i="9"/>
  <c r="I10" i="9"/>
  <c r="Q1" i="9" l="1"/>
  <c r="Q2" i="9" s="1"/>
  <c r="I2" i="10"/>
  <c r="U95" i="9"/>
  <c r="U1" i="9"/>
  <c r="T3" i="9"/>
  <c r="G2" i="10"/>
  <c r="F95" i="10"/>
  <c r="F1" i="10"/>
  <c r="G4" i="10" s="1"/>
  <c r="D95" i="10"/>
  <c r="D1" i="10"/>
  <c r="T95" i="9"/>
  <c r="R95" i="9"/>
  <c r="R3" i="9"/>
  <c r="S1" i="9"/>
  <c r="S2" i="9" s="1"/>
  <c r="Q3" i="9"/>
  <c r="P1" i="9"/>
  <c r="P2" i="9" s="1"/>
  <c r="O1" i="9"/>
  <c r="O2" i="9" s="1"/>
  <c r="N1" i="9"/>
  <c r="N95" i="9"/>
  <c r="I1" i="9"/>
  <c r="I2" i="9" s="1"/>
  <c r="M95" i="9"/>
  <c r="M1" i="9"/>
  <c r="L1" i="9"/>
  <c r="L2" i="9" s="1"/>
  <c r="F1" i="9"/>
  <c r="F3" i="9" s="1"/>
  <c r="K95" i="9"/>
  <c r="K1" i="9"/>
  <c r="J95" i="9"/>
  <c r="J1" i="9"/>
  <c r="D95" i="9"/>
  <c r="D2" i="9"/>
  <c r="G95" i="9"/>
  <c r="G1" i="9"/>
  <c r="D2" i="10" l="1"/>
  <c r="J3" i="10"/>
  <c r="I3" i="9"/>
  <c r="G3" i="10"/>
  <c r="I3" i="10"/>
  <c r="U3" i="9"/>
  <c r="U2" i="9"/>
  <c r="F3" i="10"/>
  <c r="F2" i="10"/>
  <c r="S3" i="9"/>
  <c r="P3" i="9"/>
  <c r="O3" i="9"/>
  <c r="N3" i="9"/>
  <c r="N2" i="9"/>
  <c r="M2" i="9"/>
  <c r="M3" i="9"/>
  <c r="F2" i="9"/>
  <c r="G4" i="9"/>
  <c r="L3" i="9"/>
  <c r="K2" i="9"/>
  <c r="K3" i="9"/>
  <c r="J3" i="9"/>
  <c r="J2" i="9"/>
  <c r="G3" i="9"/>
  <c r="G2" i="9"/>
</calcChain>
</file>

<file path=xl/sharedStrings.xml><?xml version="1.0" encoding="utf-8"?>
<sst xmlns="http://schemas.openxmlformats.org/spreadsheetml/2006/main" count="271" uniqueCount="140">
  <si>
    <t>General government balance</t>
  </si>
  <si>
    <t>Change between forecasts</t>
  </si>
  <si>
    <t>source of data</t>
  </si>
  <si>
    <t>MoF SR</t>
  </si>
  <si>
    <t>SoCBR</t>
  </si>
  <si>
    <t>General Government Budget (ESA 2010, in mil. EUR)</t>
  </si>
  <si>
    <t>SP 2022-2025</t>
  </si>
  <si>
    <t>Total revenue</t>
  </si>
  <si>
    <t xml:space="preserve"> - in % GDP</t>
  </si>
  <si>
    <t>Tax revenue</t>
  </si>
  <si>
    <t>Taxes on Production and Imports</t>
  </si>
  <si>
    <t xml:space="preserve"> - VAT (excl. VAT directed to the EU)</t>
  </si>
  <si>
    <t xml:space="preserve"> - Excise taxes</t>
  </si>
  <si>
    <t xml:space="preserve"> - Taxes on Land, Buildings and Other Structures</t>
  </si>
  <si>
    <t xml:space="preserve"> - Special levy on selected financial institutions</t>
  </si>
  <si>
    <t xml:space="preserve"> - Gambling levy</t>
  </si>
  <si>
    <t xml:space="preserve"> - Vehicle tax</t>
  </si>
  <si>
    <t xml:space="preserve"> - Emissions Trading Fee</t>
  </si>
  <si>
    <t xml:space="preserve"> - Other</t>
  </si>
  <si>
    <t>Current Taxes on Income, Wealth etc.</t>
  </si>
  <si>
    <t xml:space="preserve"> - PIT</t>
  </si>
  <si>
    <t xml:space="preserve"> - from employment</t>
  </si>
  <si>
    <t xml:space="preserve"> - from business and other independent activity</t>
  </si>
  <si>
    <t xml:space="preserve"> - CIT</t>
  </si>
  <si>
    <t xml:space="preserve">          - Special business levy in regulated industries</t>
  </si>
  <si>
    <t xml:space="preserve"> - Withholding Tax - budgetary classification</t>
  </si>
  <si>
    <t xml:space="preserve"> - Property Taxes and Others</t>
  </si>
  <si>
    <t>Capital taxes</t>
  </si>
  <si>
    <t>Social Security Contributions (SSC)</t>
  </si>
  <si>
    <t>Actual Social Security Contributions</t>
  </si>
  <si>
    <t xml:space="preserve"> - Employers</t>
  </si>
  <si>
    <t xml:space="preserve"> - Employees</t>
  </si>
  <si>
    <t>Imputed SSC</t>
  </si>
  <si>
    <t>Nontax revenue</t>
  </si>
  <si>
    <t>Sales</t>
  </si>
  <si>
    <t xml:space="preserve"> - Market output + Output for own final use</t>
  </si>
  <si>
    <t xml:space="preserve"> - Payments for other non-market output</t>
  </si>
  <si>
    <t>Property Income, of which</t>
  </si>
  <si>
    <t xml:space="preserve"> - Dividends</t>
  </si>
  <si>
    <t xml:space="preserve"> - Interest</t>
  </si>
  <si>
    <t>Grants and transfers</t>
  </si>
  <si>
    <t>of which: EU</t>
  </si>
  <si>
    <t>Other Subsidies on Production</t>
  </si>
  <si>
    <t>Other Current Transfers</t>
  </si>
  <si>
    <t>Capital Transfers</t>
  </si>
  <si>
    <t>Total expenditure</t>
  </si>
  <si>
    <t>Current Expenditure</t>
  </si>
  <si>
    <t>Compensation of employees</t>
  </si>
  <si>
    <t xml:space="preserve"> - Wages and salaries</t>
  </si>
  <si>
    <t xml:space="preserve"> - Employers' social security contributions</t>
  </si>
  <si>
    <t>Intermediate Consumption</t>
  </si>
  <si>
    <t>Taxes</t>
  </si>
  <si>
    <t>Other taxes on production</t>
  </si>
  <si>
    <t>Current taxes on income, wealth etc.</t>
  </si>
  <si>
    <t>Subsidies</t>
  </si>
  <si>
    <t xml:space="preserve"> - Agricultural Subsidies</t>
  </si>
  <si>
    <t xml:space="preserve"> - Transport Subsidies</t>
  </si>
  <si>
    <t xml:space="preserve"> - Railway Transport</t>
  </si>
  <si>
    <t xml:space="preserve"> - Bus transport</t>
  </si>
  <si>
    <t>Property Income</t>
  </si>
  <si>
    <t xml:space="preserve"> - Other Property Income</t>
  </si>
  <si>
    <t>Total Social Transfers</t>
  </si>
  <si>
    <t xml:space="preserve"> - Active Labor Market Measures</t>
  </si>
  <si>
    <t xml:space="preserve"> - Sickness benefits</t>
  </si>
  <si>
    <t xml:space="preserve"> - Retirement and disability pensions</t>
  </si>
  <si>
    <t xml:space="preserve"> - Unemployment benefits</t>
  </si>
  <si>
    <t xml:space="preserve"> - State social allowances</t>
  </si>
  <si>
    <t xml:space="preserve"> - child allowance</t>
  </si>
  <si>
    <t xml:space="preserve"> - child birth benefit</t>
  </si>
  <si>
    <t xml:space="preserve"> - parental allowance</t>
  </si>
  <si>
    <t xml:space="preserve"> - material need allowance</t>
  </si>
  <si>
    <t xml:space="preserve"> - monetary compensation of disability</t>
  </si>
  <si>
    <t xml:space="preserve"> - others</t>
  </si>
  <si>
    <t xml:space="preserve"> - Insurance premiums for the specific groups of people based on the law </t>
  </si>
  <si>
    <t xml:space="preserve"> - social insurance</t>
  </si>
  <si>
    <t xml:space="preserve"> - health insurance</t>
  </si>
  <si>
    <t xml:space="preserve"> - Social transfers in kind (healthcare facilities)</t>
  </si>
  <si>
    <t>Other current transfers</t>
  </si>
  <si>
    <t>of which: EU contributions (excluding VAT own resource)</t>
  </si>
  <si>
    <t>Transfers to non-profit organizations, church, private schools etc.</t>
  </si>
  <si>
    <t>of which: 2% of taxes for publicly beneficial purposes</t>
  </si>
  <si>
    <t>Capital Expenditure</t>
  </si>
  <si>
    <t>Capital Investment</t>
  </si>
  <si>
    <t xml:space="preserve"> - Gross fixed capital formation</t>
  </si>
  <si>
    <t xml:space="preserve"> - Increase in inventories</t>
  </si>
  <si>
    <t xml:space="preserve"> - Acquisition minus disposal of non-financial assets</t>
  </si>
  <si>
    <t>Capital transfers</t>
  </si>
  <si>
    <t>GDP</t>
  </si>
  <si>
    <t>Acronyms:</t>
  </si>
  <si>
    <t>MoF SR - Ministry of Finance of the Slovak Republic</t>
  </si>
  <si>
    <t>SP - Stability Programme</t>
  </si>
  <si>
    <t>EO - Expected Outturn</t>
  </si>
  <si>
    <t>DBP - Draft Budgetary Plan</t>
  </si>
  <si>
    <t>SoCBR - Secretariat of the Council for Budget Responsibility</t>
  </si>
  <si>
    <t>DPB 2023-2025</t>
  </si>
  <si>
    <t>YEAR 2024</t>
  </si>
  <si>
    <t>GG Budget 2024</t>
  </si>
  <si>
    <t>2024/01</t>
  </si>
  <si>
    <t>Comparison to approved General Government Budget 2024</t>
  </si>
  <si>
    <t>2024/02</t>
  </si>
  <si>
    <t>2024/03</t>
  </si>
  <si>
    <t>2024/04</t>
  </si>
  <si>
    <t>2024/05</t>
  </si>
  <si>
    <t>2024/06</t>
  </si>
  <si>
    <t>2024/07</t>
  </si>
  <si>
    <t>2024/08</t>
  </si>
  <si>
    <t>2024/09</t>
  </si>
  <si>
    <t>2024/10</t>
  </si>
  <si>
    <t>2024/11</t>
  </si>
  <si>
    <t xml:space="preserve"> - Social benefits other than in kind</t>
  </si>
  <si>
    <t>2024/12</t>
  </si>
  <si>
    <t>2024/13</t>
  </si>
  <si>
    <t>YEAR 2025</t>
  </si>
  <si>
    <t>Comparison to approved General Government Budget 2025</t>
  </si>
  <si>
    <t>GG Budget 2025</t>
  </si>
  <si>
    <t>2025/01</t>
  </si>
  <si>
    <t>DRM</t>
  </si>
  <si>
    <t>1. Total general government expenditure</t>
  </si>
  <si>
    <t>Estimate of the nominal public expenditure ceiling fulfillment and the net expenditure growth for 2025 (deviation from approved GG Budget for 2025-2027 resp. European Commission trajectory, in mil. EUR)</t>
  </si>
  <si>
    <t>7. Expenditure subject to ceiling (1-2-3-4-5-6)</t>
  </si>
  <si>
    <t>6. One-off expenditures (according to EC methodology)</t>
  </si>
  <si>
    <t>2. EU funds and RRF</t>
  </si>
  <si>
    <t>DRM by MoF SR</t>
  </si>
  <si>
    <t>Expenditure ceiling - approved by parliament</t>
  </si>
  <si>
    <t>3. State budget expenditures for co-financing</t>
  </si>
  <si>
    <t>5. Cyclical unemployment expenditure</t>
  </si>
  <si>
    <t>Expenditure subject to the ceiling less DRM difference</t>
  </si>
  <si>
    <t>DRM - diskretionary revenue measures</t>
  </si>
  <si>
    <t>*-negative value indicates lower expenditure estimated by the CBR compared to the ceilings</t>
  </si>
  <si>
    <t>Difference compared to the ceiling according to the approved trajectory (European rule)*</t>
  </si>
  <si>
    <t>YoY growth of net expenditures - trajectory approved by EC and CoE</t>
  </si>
  <si>
    <t>Expenditure subject to ceiling according to the CBR</t>
  </si>
  <si>
    <t>Expenditure ceiling according to the approved trajectory</t>
  </si>
  <si>
    <t>Difference compared to the expenditure ceiling (national rule)*</t>
  </si>
  <si>
    <t>YoY increase in net expenditure - CBR estimate</t>
  </si>
  <si>
    <t>4. Expenditures on general government debt service</t>
  </si>
  <si>
    <t>2024/14</t>
  </si>
  <si>
    <t>2025/02</t>
  </si>
  <si>
    <t>2024/15</t>
  </si>
  <si>
    <t>2025/03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</si>
</sst>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S_k_-;\-* #,##0.00\ _S_k_-;_-* &quot;-&quot;??\ _S_k_-;_-@_-"/>
    <numFmt numFmtId="165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scheme val="minor"/>
    </font>
    <font>
      <b/>
      <sz val="32"/>
      <color rgb="FF13B5EA"/>
      <name val="Calibri"/>
      <family val="2"/>
      <charset val="238"/>
      <scheme val="minor"/>
    </font>
    <font>
      <b/>
      <sz val="11"/>
      <color rgb="FF11B5EA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13B5EA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13B5EA"/>
      <name val="Calibri"/>
      <family val="2"/>
      <scheme val="minor"/>
    </font>
    <font>
      <b/>
      <sz val="10"/>
      <color rgb="FF13B5EA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1B5EA"/>
        <bgColor indexed="64"/>
      </patternFill>
    </fill>
    <fill>
      <patternFill patternType="solid">
        <fgColor rgb="FF13B5EA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11B5EA"/>
      </top>
      <bottom/>
      <diagonal/>
    </border>
    <border>
      <left/>
      <right/>
      <top/>
      <bottom style="medium">
        <color rgb="FF11B5EA"/>
      </bottom>
      <diagonal/>
    </border>
    <border>
      <left/>
      <right/>
      <top style="medium">
        <color rgb="FF11B5EA"/>
      </top>
      <bottom style="medium">
        <color rgb="FF11B5EA"/>
      </bottom>
      <diagonal/>
    </border>
  </borders>
  <cellStyleXfs count="12">
    <xf numFmtId="0" fontId="0" fillId="0" borderId="0"/>
    <xf numFmtId="0" fontId="9" fillId="0" borderId="0"/>
    <xf numFmtId="0" fontId="11" fillId="0" borderId="0"/>
    <xf numFmtId="0" fontId="11" fillId="0" borderId="0"/>
    <xf numFmtId="164" fontId="16" fillId="0" borderId="0" applyFont="0" applyFill="0" applyBorder="0" applyAlignment="0" applyProtection="0"/>
    <xf numFmtId="0" fontId="17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4" fontId="16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3" fontId="6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8" fillId="0" borderId="1" xfId="0" applyFont="1" applyBorder="1"/>
    <xf numFmtId="0" fontId="8" fillId="0" borderId="1" xfId="0" applyFont="1" applyBorder="1" applyAlignment="1">
      <alignment horizontal="right"/>
    </xf>
    <xf numFmtId="3" fontId="8" fillId="0" borderId="1" xfId="0" applyNumberFormat="1" applyFont="1" applyBorder="1" applyAlignment="1">
      <alignment horizontal="right"/>
    </xf>
    <xf numFmtId="0" fontId="10" fillId="3" borderId="0" xfId="1" applyFont="1" applyFill="1" applyAlignment="1">
      <alignment horizontal="left" vertical="center"/>
    </xf>
    <xf numFmtId="0" fontId="10" fillId="2" borderId="0" xfId="0" applyFont="1" applyFill="1" applyAlignment="1">
      <alignment horizontal="right"/>
    </xf>
    <xf numFmtId="0" fontId="12" fillId="0" borderId="0" xfId="2" applyFont="1" applyAlignment="1">
      <alignment vertical="center"/>
    </xf>
    <xf numFmtId="0" fontId="14" fillId="0" borderId="0" xfId="2" applyFont="1" applyAlignment="1">
      <alignment horizontal="left" vertical="center" indent="1"/>
    </xf>
    <xf numFmtId="0" fontId="14" fillId="0" borderId="0" xfId="2" applyFont="1" applyAlignment="1">
      <alignment horizontal="left" vertical="center" indent="2"/>
    </xf>
    <xf numFmtId="0" fontId="14" fillId="0" borderId="0" xfId="2" applyFont="1" applyAlignment="1">
      <alignment horizontal="left" vertical="center" indent="3"/>
    </xf>
    <xf numFmtId="0" fontId="10" fillId="3" borderId="0" xfId="2" applyFont="1" applyFill="1" applyAlignment="1">
      <alignment horizontal="left" vertical="center"/>
    </xf>
    <xf numFmtId="0" fontId="15" fillId="0" borderId="0" xfId="2" applyFont="1" applyAlignment="1">
      <alignment vertical="center"/>
    </xf>
    <xf numFmtId="0" fontId="14" fillId="0" borderId="0" xfId="2" applyFont="1" applyAlignment="1">
      <alignment horizontal="left" vertical="center" indent="4"/>
    </xf>
    <xf numFmtId="0" fontId="14" fillId="0" borderId="0" xfId="2" applyFont="1" applyAlignment="1">
      <alignment horizontal="left" vertical="center"/>
    </xf>
    <xf numFmtId="0" fontId="18" fillId="0" borderId="0" xfId="0" applyFont="1"/>
    <xf numFmtId="0" fontId="6" fillId="0" borderId="0" xfId="0" applyFont="1" applyAlignment="1">
      <alignment horizontal="right"/>
    </xf>
    <xf numFmtId="0" fontId="15" fillId="0" borderId="0" xfId="0" applyFont="1"/>
    <xf numFmtId="3" fontId="15" fillId="2" borderId="0" xfId="0" applyNumberFormat="1" applyFont="1" applyFill="1"/>
    <xf numFmtId="3" fontId="15" fillId="0" borderId="0" xfId="0" applyNumberFormat="1" applyFont="1"/>
    <xf numFmtId="4" fontId="15" fillId="0" borderId="0" xfId="0" applyNumberFormat="1" applyFont="1"/>
    <xf numFmtId="3" fontId="13" fillId="2" borderId="0" xfId="0" applyNumberFormat="1" applyFont="1" applyFill="1"/>
    <xf numFmtId="3" fontId="13" fillId="0" borderId="0" xfId="0" applyNumberFormat="1" applyFont="1"/>
    <xf numFmtId="3" fontId="10" fillId="2" borderId="0" xfId="0" applyNumberFormat="1" applyFont="1" applyFill="1"/>
    <xf numFmtId="4" fontId="10" fillId="2" borderId="0" xfId="0" applyNumberFormat="1" applyFont="1" applyFill="1"/>
    <xf numFmtId="0" fontId="3" fillId="0" borderId="0" xfId="0" applyFont="1"/>
    <xf numFmtId="3" fontId="3" fillId="0" borderId="1" xfId="0" applyNumberFormat="1" applyFont="1" applyBorder="1" applyAlignment="1">
      <alignment horizontal="left"/>
    </xf>
    <xf numFmtId="3" fontId="3" fillId="2" borderId="1" xfId="0" applyNumberFormat="1" applyFont="1" applyFill="1" applyBorder="1" applyAlignment="1">
      <alignment horizontal="right"/>
    </xf>
    <xf numFmtId="3" fontId="3" fillId="2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left"/>
    </xf>
    <xf numFmtId="3" fontId="3" fillId="2" borderId="2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0" xfId="0" applyNumberFormat="1" applyFont="1"/>
    <xf numFmtId="3" fontId="3" fillId="2" borderId="3" xfId="0" applyNumberFormat="1" applyFont="1" applyFill="1" applyBorder="1" applyAlignment="1">
      <alignment horizontal="right"/>
    </xf>
    <xf numFmtId="3" fontId="3" fillId="2" borderId="0" xfId="0" applyNumberFormat="1" applyFont="1" applyFill="1"/>
    <xf numFmtId="3" fontId="2" fillId="0" borderId="0" xfId="0" applyNumberFormat="1" applyFont="1"/>
    <xf numFmtId="3" fontId="1" fillId="0" borderId="0" xfId="0" applyNumberFormat="1" applyFont="1" applyAlignment="1">
      <alignment horizontal="left"/>
    </xf>
    <xf numFmtId="3" fontId="1" fillId="0" borderId="0" xfId="0" applyNumberFormat="1" applyFont="1"/>
    <xf numFmtId="0" fontId="21" fillId="0" borderId="0" xfId="11" applyFont="1" applyAlignment="1">
      <alignment vertical="top"/>
    </xf>
    <xf numFmtId="0" fontId="22" fillId="0" borderId="0" xfId="11" applyFont="1" applyAlignment="1">
      <alignment vertical="top"/>
    </xf>
    <xf numFmtId="0" fontId="23" fillId="3" borderId="0" xfId="2" applyFont="1" applyFill="1" applyAlignment="1">
      <alignment horizontal="left" vertical="center"/>
    </xf>
    <xf numFmtId="0" fontId="23" fillId="2" borderId="0" xfId="0" applyFont="1" applyFill="1" applyAlignment="1">
      <alignment horizontal="right"/>
    </xf>
    <xf numFmtId="0" fontId="24" fillId="0" borderId="0" xfId="2" applyFont="1" applyAlignment="1">
      <alignment vertical="center"/>
    </xf>
    <xf numFmtId="3" fontId="25" fillId="0" borderId="0" xfId="0" applyNumberFormat="1" applyFont="1"/>
    <xf numFmtId="0" fontId="26" fillId="0" borderId="0" xfId="2" applyFont="1" applyAlignment="1">
      <alignment vertical="center"/>
    </xf>
    <xf numFmtId="3" fontId="0" fillId="0" borderId="0" xfId="0" applyNumberFormat="1"/>
    <xf numFmtId="0" fontId="25" fillId="0" borderId="0" xfId="0" applyFont="1"/>
    <xf numFmtId="3" fontId="24" fillId="0" borderId="0" xfId="0" applyNumberFormat="1" applyFont="1"/>
    <xf numFmtId="0" fontId="27" fillId="0" borderId="0" xfId="0" applyFont="1"/>
    <xf numFmtId="3" fontId="27" fillId="0" borderId="0" xfId="0" applyNumberFormat="1" applyFont="1"/>
    <xf numFmtId="165" fontId="25" fillId="0" borderId="0" xfId="0" applyNumberFormat="1" applyFont="1"/>
    <xf numFmtId="3" fontId="21" fillId="0" borderId="0" xfId="0" applyNumberFormat="1" applyFont="1"/>
    <xf numFmtId="0" fontId="26" fillId="0" borderId="0" xfId="2" applyFont="1" applyAlignment="1">
      <alignment horizontal="left" vertical="center" indent="1"/>
    </xf>
    <xf numFmtId="0" fontId="20" fillId="0" borderId="0" xfId="0" applyFont="1"/>
    <xf numFmtId="0" fontId="21" fillId="0" borderId="0" xfId="2" applyFont="1" applyAlignment="1">
      <alignment vertical="center"/>
    </xf>
    <xf numFmtId="3" fontId="23" fillId="2" borderId="0" xfId="0" applyNumberFormat="1" applyFont="1" applyFill="1"/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</cellXfs>
  <cellStyles count="12">
    <cellStyle name="Čiarka 2" xfId="4" xr:uid="{CA682BC9-45C2-4FB1-A09A-4D9CE450A137}"/>
    <cellStyle name="Čiarka 3" xfId="10" xr:uid="{01B4CE9B-C7D6-4A4D-91F0-34C1917E0137}"/>
    <cellStyle name="Normal" xfId="0" builtinId="0"/>
    <cellStyle name="Normálna 4 2" xfId="6" xr:uid="{C5A91FB8-1500-4A43-8774-E904273E7D1B}"/>
    <cellStyle name="Normálna 4 2 2" xfId="7" xr:uid="{53AE71B0-7B19-4080-8376-F1CB7C2BF543}"/>
    <cellStyle name="Normálna 4 2 2 2" xfId="9" xr:uid="{9F4309BD-3B6B-44FD-AE89-FCEF20501716}"/>
    <cellStyle name="Normálna 4 2 3" xfId="8" xr:uid="{00C58A0C-996F-4E6F-893C-8973BE7614D2}"/>
    <cellStyle name="Normálna 4 2 4" xfId="11" xr:uid="{5366CBA0-62EF-4C15-A7A9-CDDA62C63BF7}"/>
    <cellStyle name="Normálne 2" xfId="3" xr:uid="{11050034-A121-43CD-8508-0D6607D32B52}"/>
    <cellStyle name="normálne 9_Tabulky IFP_casove rady-request_20111102_" xfId="5" xr:uid="{704C976E-9F78-4E26-AA66-43A325241047}"/>
    <cellStyle name="normálne_dane pre rozpocet 2006-2008_JUN2005_final" xfId="2" xr:uid="{A07B7451-9ED0-4B03-A67F-A673A32220C7}"/>
    <cellStyle name="normálne_IFP_DANE_20081103" xfId="1" xr:uid="{E70AB42A-5B5E-49A7-8864-A218D643AAED}"/>
  </cellStyles>
  <dxfs count="0"/>
  <tableStyles count="0" defaultTableStyle="TableStyleMedium2" defaultPivotStyle="PivotStyleLight16"/>
  <colors>
    <mruColors>
      <color rgb="FF58595B"/>
      <color rgb="FFDCB47B"/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2013 - 2022 Theme">
  <a:themeElements>
    <a:clrScheme name="Motív RRZ">
      <a:dk1>
        <a:sysClr val="windowText" lastClr="000000"/>
      </a:dk1>
      <a:lt1>
        <a:sysClr val="window" lastClr="FFFFFF"/>
      </a:lt1>
      <a:dk2>
        <a:srgbClr val="D82727"/>
      </a:dk2>
      <a:lt2>
        <a:srgbClr val="37B268"/>
      </a:lt2>
      <a:accent1>
        <a:srgbClr val="58595B"/>
      </a:accent1>
      <a:accent2>
        <a:srgbClr val="13B5EA"/>
      </a:accent2>
      <a:accent3>
        <a:srgbClr val="DCB47B"/>
      </a:accent3>
      <a:accent4>
        <a:srgbClr val="3657A7"/>
      </a:accent4>
      <a:accent5>
        <a:srgbClr val="997468"/>
      </a:accent5>
      <a:accent6>
        <a:srgbClr val="9C479B"/>
      </a:accent6>
      <a:hlink>
        <a:srgbClr val="003399"/>
      </a:hlink>
      <a:folHlink>
        <a:srgbClr val="B9D0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702FB-6F28-43CA-8333-8F1B9C53C1FB}">
  <sheetPr>
    <tabColor rgb="FF00B0F0"/>
  </sheetPr>
  <dimension ref="A1:W103"/>
  <sheetViews>
    <sheetView showGridLines="0" tabSelected="1" topLeftCell="I1" workbookViewId="0">
      <selection activeCell="I1" sqref="I1"/>
    </sheetView>
  </sheetViews>
  <sheetFormatPr defaultColWidth="9.21875" defaultRowHeight="14.4" x14ac:dyDescent="0.3"/>
  <cols>
    <col min="1" max="1" width="2.77734375" customWidth="1"/>
    <col min="2" max="2" width="52.44140625" customWidth="1"/>
    <col min="3" max="3" width="0.77734375" customWidth="1"/>
    <col min="4" max="4" width="14.77734375" customWidth="1"/>
    <col min="5" max="5" width="0.77734375" customWidth="1"/>
    <col min="6" max="7" width="14.77734375" hidden="1" customWidth="1"/>
    <col min="8" max="8" width="0.77734375" customWidth="1"/>
    <col min="9" max="9" width="14.77734375" customWidth="1"/>
    <col min="10" max="10" width="12.5546875" bestFit="1" customWidth="1"/>
    <col min="11" max="23" width="12.5546875" customWidth="1"/>
  </cols>
  <sheetData>
    <row r="1" spans="1:23" ht="15" customHeight="1" thickBot="1" x14ac:dyDescent="0.35">
      <c r="A1" s="26"/>
      <c r="B1" s="26"/>
      <c r="D1" s="1">
        <f>D94</f>
        <v>-7840.7060000000129</v>
      </c>
      <c r="E1" s="17"/>
      <c r="F1" s="1">
        <f>F94</f>
        <v>0</v>
      </c>
      <c r="G1" s="1">
        <f>G94</f>
        <v>0</v>
      </c>
      <c r="H1" s="17"/>
      <c r="I1" s="1">
        <f t="shared" ref="I1:J1" si="0">I94</f>
        <v>-7877.7920037165313</v>
      </c>
      <c r="J1" s="1">
        <f t="shared" si="0"/>
        <v>-7615.5715544573759</v>
      </c>
      <c r="K1" s="1">
        <f t="shared" ref="K1:L1" si="1">K94</f>
        <v>-7482.770036331829</v>
      </c>
      <c r="L1" s="1">
        <f t="shared" si="1"/>
        <v>-7586.9619447338846</v>
      </c>
      <c r="M1" s="1">
        <f t="shared" ref="M1:N1" si="2">M94</f>
        <v>-7390.7253577748779</v>
      </c>
      <c r="N1" s="1">
        <f t="shared" si="2"/>
        <v>-7078.4314426920537</v>
      </c>
      <c r="O1" s="1">
        <f t="shared" ref="O1:P1" si="3">O94</f>
        <v>-7173.8662987684656</v>
      </c>
      <c r="P1" s="1">
        <f t="shared" si="3"/>
        <v>-7372.9395488428854</v>
      </c>
      <c r="Q1" s="1">
        <f t="shared" ref="Q1:R1" si="4">Q94</f>
        <v>-7632.3139356342872</v>
      </c>
      <c r="R1" s="1">
        <f t="shared" si="4"/>
        <v>-7616.7646507429745</v>
      </c>
      <c r="S1" s="1">
        <f t="shared" ref="S1:T1" si="5">S94</f>
        <v>-7577.6514987621485</v>
      </c>
      <c r="T1" s="1">
        <f t="shared" si="5"/>
        <v>-7617.9095117958423</v>
      </c>
      <c r="U1" s="1">
        <f t="shared" ref="U1:V1" si="6">U94</f>
        <v>-7605.8730430047508</v>
      </c>
      <c r="V1" s="1">
        <f t="shared" si="6"/>
        <v>-7346.5343739995515</v>
      </c>
      <c r="W1" s="1">
        <f t="shared" ref="W1" si="7">W94</f>
        <v>-6947.1450670645281</v>
      </c>
    </row>
    <row r="2" spans="1:23" ht="15" customHeight="1" x14ac:dyDescent="0.3">
      <c r="A2" s="26"/>
      <c r="B2" s="27" t="s">
        <v>0</v>
      </c>
      <c r="C2" s="28"/>
      <c r="D2" s="2" t="str">
        <f>TEXT(ROUND(D1,0),"# ###")&amp;" mil.eur"</f>
        <v>-7 841 mil.eur</v>
      </c>
      <c r="E2" s="28"/>
      <c r="F2" s="2" t="str">
        <f>TEXT(ROUND(F1,0),"# ###")&amp;" mil.eur"</f>
        <v xml:space="preserve"> mil.eur</v>
      </c>
      <c r="G2" s="2" t="str">
        <f>TEXT(ROUND(G1,0),"# ###")&amp;" mil.eur"</f>
        <v xml:space="preserve"> mil.eur</v>
      </c>
      <c r="H2" s="28"/>
      <c r="I2" s="2" t="str">
        <f t="shared" ref="I2:J2" si="8">TEXT(ROUND(I1,0),"# ###")&amp;" mil.eur"</f>
        <v>-7 878 mil.eur</v>
      </c>
      <c r="J2" s="2" t="str">
        <f t="shared" si="8"/>
        <v>-7 616 mil.eur</v>
      </c>
      <c r="K2" s="2" t="str">
        <f t="shared" ref="K2:L2" si="9">TEXT(ROUND(K1,0),"# ###")&amp;" mil.eur"</f>
        <v>-7 483 mil.eur</v>
      </c>
      <c r="L2" s="2" t="str">
        <f t="shared" si="9"/>
        <v>-7 587 mil.eur</v>
      </c>
      <c r="M2" s="2" t="str">
        <f t="shared" ref="M2:N2" si="10">TEXT(ROUND(M1,0),"# ###")&amp;" mil.eur"</f>
        <v>-7 391 mil.eur</v>
      </c>
      <c r="N2" s="2" t="str">
        <f t="shared" si="10"/>
        <v>-7 078 mil.eur</v>
      </c>
      <c r="O2" s="2" t="str">
        <f t="shared" ref="O2:P2" si="11">TEXT(ROUND(O1,0),"# ###")&amp;" mil.eur"</f>
        <v>-7 174 mil.eur</v>
      </c>
      <c r="P2" s="2" t="str">
        <f t="shared" si="11"/>
        <v>-7 373 mil.eur</v>
      </c>
      <c r="Q2" s="2" t="str">
        <f t="shared" ref="Q2:R2" si="12">TEXT(ROUND(Q1,0),"# ###")&amp;" mil.eur"</f>
        <v>-7 632 mil.eur</v>
      </c>
      <c r="R2" s="2" t="str">
        <f t="shared" si="12"/>
        <v>-7 617 mil.eur</v>
      </c>
      <c r="S2" s="2" t="str">
        <f t="shared" ref="S2:T2" si="13">TEXT(ROUND(S1,0),"# ###")&amp;" mil.eur"</f>
        <v>-7 578 mil.eur</v>
      </c>
      <c r="T2" s="2" t="str">
        <f t="shared" si="13"/>
        <v>-7 618 mil.eur</v>
      </c>
      <c r="U2" s="2" t="str">
        <f t="shared" ref="U2:V2" si="14">TEXT(ROUND(U1,0),"# ###")&amp;" mil.eur"</f>
        <v>-7 606 mil.eur</v>
      </c>
      <c r="V2" s="2" t="str">
        <f t="shared" si="14"/>
        <v>-7 347 mil.eur</v>
      </c>
      <c r="W2" s="2" t="str">
        <f t="shared" ref="W2" si="15">TEXT(ROUND(W1,0),"# ###")&amp;" mil.eur"</f>
        <v>-6 947 mil.eur</v>
      </c>
    </row>
    <row r="3" spans="1:23" ht="15" customHeight="1" x14ac:dyDescent="0.3">
      <c r="A3" s="26"/>
      <c r="B3" s="38" t="s">
        <v>98</v>
      </c>
      <c r="C3" s="29"/>
      <c r="D3" s="30"/>
      <c r="E3" s="29"/>
      <c r="F3" s="30" t="str">
        <f>IF(F1-$D$1&gt;0,"+","")&amp;TEXT(ROUND((F1-$D$1),0),"# ###")&amp;" mil.eur"</f>
        <v>+7 841 mil.eur</v>
      </c>
      <c r="G3" s="30" t="str">
        <f>IF(G1-$D$1&gt;0,"+","")&amp;TEXT(ROUND((G1-$D$1),0),"# ###")&amp;" mil.eur"</f>
        <v>+7 841 mil.eur</v>
      </c>
      <c r="H3" s="29"/>
      <c r="I3" s="30" t="str">
        <f t="shared" ref="I3:J3" si="16">IF(I1-$D$1&gt;0,"+","")&amp;TEXT(ROUND((I1-$D$1),0),"# ###")&amp;" mil.eur"</f>
        <v>-37 mil.eur</v>
      </c>
      <c r="J3" s="30" t="str">
        <f t="shared" si="16"/>
        <v>+225 mil.eur</v>
      </c>
      <c r="K3" s="30" t="str">
        <f t="shared" ref="K3:L3" si="17">IF(K1-$D$1&gt;0,"+","")&amp;TEXT(ROUND((K1-$D$1),0),"# ###")&amp;" mil.eur"</f>
        <v>+358 mil.eur</v>
      </c>
      <c r="L3" s="30" t="str">
        <f t="shared" si="17"/>
        <v>+254 mil.eur</v>
      </c>
      <c r="M3" s="30" t="str">
        <f t="shared" ref="M3:N3" si="18">IF(M1-$D$1&gt;0,"+","")&amp;TEXT(ROUND((M1-$D$1),0),"# ###")&amp;" mil.eur"</f>
        <v>+450 mil.eur</v>
      </c>
      <c r="N3" s="30" t="str">
        <f t="shared" si="18"/>
        <v>+762 mil.eur</v>
      </c>
      <c r="O3" s="30" t="str">
        <f t="shared" ref="O3:P3" si="19">IF(O1-$D$1&gt;0,"+","")&amp;TEXT(ROUND((O1-$D$1),0),"# ###")&amp;" mil.eur"</f>
        <v>+667 mil.eur</v>
      </c>
      <c r="P3" s="30" t="str">
        <f t="shared" si="19"/>
        <v>+468 mil.eur</v>
      </c>
      <c r="Q3" s="30" t="str">
        <f t="shared" ref="Q3:R3" si="20">IF(Q1-$D$1&gt;0,"+","")&amp;TEXT(ROUND((Q1-$D$1),0),"# ###")&amp;" mil.eur"</f>
        <v>+208 mil.eur</v>
      </c>
      <c r="R3" s="30" t="str">
        <f t="shared" si="20"/>
        <v>+224 mil.eur</v>
      </c>
      <c r="S3" s="30" t="str">
        <f t="shared" ref="S3:T3" si="21">IF(S1-$D$1&gt;0,"+","")&amp;TEXT(ROUND((S1-$D$1),0),"# ###")&amp;" mil.eur"</f>
        <v>+263 mil.eur</v>
      </c>
      <c r="T3" s="30" t="str">
        <f t="shared" si="21"/>
        <v>+223 mil.eur</v>
      </c>
      <c r="U3" s="30" t="str">
        <f t="shared" ref="U3:V3" si="22">IF(U1-$D$1&gt;0,"+","")&amp;TEXT(ROUND((U1-$D$1),0),"# ###")&amp;" mil.eur"</f>
        <v>+235 mil.eur</v>
      </c>
      <c r="V3" s="30" t="str">
        <f t="shared" si="22"/>
        <v>+494 mil.eur</v>
      </c>
      <c r="W3" s="30" t="str">
        <f t="shared" ref="W3" si="23">IF(W1-$D$1&gt;0,"+","")&amp;TEXT(ROUND((W1-$D$1),0),"# ###")&amp;" mil.eur"</f>
        <v>+894 mil.eur</v>
      </c>
    </row>
    <row r="4" spans="1:23" ht="15" customHeight="1" thickBot="1" x14ac:dyDescent="0.35">
      <c r="A4" s="26"/>
      <c r="B4" s="31" t="s">
        <v>1</v>
      </c>
      <c r="C4" s="32"/>
      <c r="D4" s="33"/>
      <c r="E4" s="32"/>
      <c r="F4" s="33"/>
      <c r="G4" s="33" t="str">
        <f>IF(G1-F1&gt;0,"+","")&amp;TEXT(ROUND((G1-F1),0),"# ###")&amp;" mil.eur"</f>
        <v xml:space="preserve"> mil.eur</v>
      </c>
      <c r="H4" s="32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</row>
    <row r="5" spans="1:23" ht="15" customHeight="1" x14ac:dyDescent="0.3">
      <c r="A5" s="26"/>
      <c r="B5" s="58" t="s">
        <v>95</v>
      </c>
      <c r="C5" s="26"/>
      <c r="D5" s="26"/>
      <c r="E5" s="26"/>
      <c r="F5" s="34"/>
      <c r="G5" s="34"/>
      <c r="H5" s="26"/>
      <c r="I5" s="34"/>
    </row>
    <row r="6" spans="1:23" ht="15" customHeight="1" thickBot="1" x14ac:dyDescent="0.35">
      <c r="A6" s="26"/>
      <c r="B6" s="59"/>
      <c r="C6" s="26"/>
      <c r="D6" s="26"/>
      <c r="E6" s="26"/>
      <c r="F6" s="34"/>
      <c r="G6" s="34"/>
      <c r="H6" s="26"/>
      <c r="I6" s="34"/>
    </row>
    <row r="7" spans="1:23" ht="15" customHeight="1" thickBot="1" x14ac:dyDescent="0.35">
      <c r="A7" s="26"/>
      <c r="B7" s="3" t="s">
        <v>2</v>
      </c>
      <c r="C7" s="28"/>
      <c r="D7" s="4" t="s">
        <v>3</v>
      </c>
      <c r="E7" s="35"/>
      <c r="F7" s="4" t="s">
        <v>3</v>
      </c>
      <c r="G7" s="4" t="s">
        <v>3</v>
      </c>
      <c r="H7" s="35"/>
      <c r="I7" s="5" t="s">
        <v>4</v>
      </c>
      <c r="J7" s="5" t="s">
        <v>4</v>
      </c>
      <c r="K7" s="5" t="s">
        <v>4</v>
      </c>
      <c r="L7" s="5" t="s">
        <v>4</v>
      </c>
      <c r="M7" s="5" t="s">
        <v>4</v>
      </c>
      <c r="N7" s="5" t="s">
        <v>4</v>
      </c>
      <c r="O7" s="5" t="s">
        <v>4</v>
      </c>
      <c r="P7" s="5" t="s">
        <v>4</v>
      </c>
      <c r="Q7" s="5" t="s">
        <v>4</v>
      </c>
      <c r="R7" s="5" t="s">
        <v>4</v>
      </c>
      <c r="S7" s="5" t="s">
        <v>4</v>
      </c>
      <c r="T7" s="5" t="s">
        <v>4</v>
      </c>
      <c r="U7" s="5" t="s">
        <v>4</v>
      </c>
      <c r="V7" s="5" t="s">
        <v>4</v>
      </c>
      <c r="W7" s="5" t="s">
        <v>4</v>
      </c>
    </row>
    <row r="8" spans="1:23" ht="15" customHeight="1" x14ac:dyDescent="0.3">
      <c r="A8" s="26"/>
      <c r="B8" s="6" t="s">
        <v>5</v>
      </c>
      <c r="C8" s="7"/>
      <c r="D8" s="7" t="s">
        <v>96</v>
      </c>
      <c r="E8" s="7"/>
      <c r="F8" s="7" t="s">
        <v>6</v>
      </c>
      <c r="G8" s="7" t="s">
        <v>94</v>
      </c>
      <c r="H8" s="7"/>
      <c r="I8" s="7" t="s">
        <v>97</v>
      </c>
      <c r="J8" s="7" t="s">
        <v>99</v>
      </c>
      <c r="K8" s="7" t="s">
        <v>100</v>
      </c>
      <c r="L8" s="7" t="s">
        <v>101</v>
      </c>
      <c r="M8" s="7" t="s">
        <v>102</v>
      </c>
      <c r="N8" s="7" t="s">
        <v>103</v>
      </c>
      <c r="O8" s="7" t="s">
        <v>104</v>
      </c>
      <c r="P8" s="7" t="s">
        <v>105</v>
      </c>
      <c r="Q8" s="7" t="s">
        <v>106</v>
      </c>
      <c r="R8" s="7" t="s">
        <v>107</v>
      </c>
      <c r="S8" s="7" t="s">
        <v>108</v>
      </c>
      <c r="T8" s="7" t="s">
        <v>110</v>
      </c>
      <c r="U8" s="7" t="s">
        <v>111</v>
      </c>
      <c r="V8" s="7" t="s">
        <v>136</v>
      </c>
      <c r="W8" s="7" t="s">
        <v>138</v>
      </c>
    </row>
    <row r="9" spans="1:23" s="18" customFormat="1" ht="15" customHeight="1" x14ac:dyDescent="0.3">
      <c r="B9" s="13" t="s">
        <v>7</v>
      </c>
      <c r="C9" s="19"/>
      <c r="D9" s="20">
        <f>D11+D31+D36+D43</f>
        <v>53480.522999999994</v>
      </c>
      <c r="E9" s="19"/>
      <c r="F9" s="20">
        <f>F11+F31+F36+F43</f>
        <v>0</v>
      </c>
      <c r="G9" s="20">
        <f>G11+G31+G36+G43</f>
        <v>0</v>
      </c>
      <c r="H9" s="19"/>
      <c r="I9" s="20">
        <f t="shared" ref="I9:J9" si="24">I11+I31+I36+I43</f>
        <v>53692.739364101471</v>
      </c>
      <c r="J9" s="20">
        <f t="shared" si="24"/>
        <v>53714.383017738059</v>
      </c>
      <c r="K9" s="20">
        <f t="shared" ref="K9:L9" si="25">K11+K31+K36+K43</f>
        <v>53814.241532807035</v>
      </c>
      <c r="L9" s="20">
        <f t="shared" si="25"/>
        <v>53981.769385391402</v>
      </c>
      <c r="M9" s="20">
        <f t="shared" ref="M9:N9" si="26">M11+M31+M36+M43</f>
        <v>54335.880646592421</v>
      </c>
      <c r="N9" s="20">
        <f t="shared" si="26"/>
        <v>54812.351350434394</v>
      </c>
      <c r="O9" s="20">
        <f t="shared" ref="O9:P9" si="27">O11+O31+O36+O43</f>
        <v>54711.380305711282</v>
      </c>
      <c r="P9" s="20">
        <f t="shared" si="27"/>
        <v>54631.4843469271</v>
      </c>
      <c r="Q9" s="20">
        <f t="shared" ref="Q9:R9" si="28">Q11+Q31+Q36+Q43</f>
        <v>54178.042190117645</v>
      </c>
      <c r="R9" s="20">
        <f t="shared" si="28"/>
        <v>54010.197548734017</v>
      </c>
      <c r="S9" s="20">
        <f t="shared" ref="S9:T9" si="29">S11+S31+S36+S43</f>
        <v>53962.574902163142</v>
      </c>
      <c r="T9" s="20">
        <f t="shared" si="29"/>
        <v>54653.952505297049</v>
      </c>
      <c r="U9" s="20">
        <f t="shared" ref="U9:V9" si="30">U11+U31+U36+U43</f>
        <v>54754.591068611495</v>
      </c>
      <c r="V9" s="20">
        <f t="shared" si="30"/>
        <v>54960.070399186719</v>
      </c>
      <c r="W9" s="20">
        <f t="shared" ref="W9" si="31">W11+W31+W36+W43</f>
        <v>55091.1094657961</v>
      </c>
    </row>
    <row r="10" spans="1:23" s="18" customFormat="1" ht="15" customHeight="1" x14ac:dyDescent="0.3">
      <c r="B10" s="13" t="s">
        <v>8</v>
      </c>
      <c r="C10" s="19"/>
      <c r="D10" s="21">
        <f>D9/D$96*100</f>
        <v>40.720659540316376</v>
      </c>
      <c r="E10" s="19"/>
      <c r="F10" s="21" t="e">
        <f>F9/F$96*100</f>
        <v>#DIV/0!</v>
      </c>
      <c r="G10" s="21" t="e">
        <f>G9/G$96*100</f>
        <v>#DIV/0!</v>
      </c>
      <c r="H10" s="19"/>
      <c r="I10" s="21">
        <f t="shared" ref="I10:J10" si="32">I9/I$96*100</f>
        <v>41.821172291558277</v>
      </c>
      <c r="J10" s="21">
        <f t="shared" si="32"/>
        <v>41.838030492098518</v>
      </c>
      <c r="K10" s="21">
        <f t="shared" ref="K10:L10" si="33">K9/K$96*100</f>
        <v>41.676889413391962</v>
      </c>
      <c r="L10" s="21">
        <f t="shared" si="33"/>
        <v>41.583134919452583</v>
      </c>
      <c r="M10" s="21">
        <f t="shared" ref="M10:N10" si="34">M9/M$96*100</f>
        <v>41.855913239220008</v>
      </c>
      <c r="N10" s="21">
        <f t="shared" si="34"/>
        <v>41.945328282484347</v>
      </c>
      <c r="O10" s="21">
        <f t="shared" ref="O10:P10" si="35">O9/O$96*100</f>
        <v>41.868059865538335</v>
      </c>
      <c r="P10" s="21">
        <f t="shared" si="35"/>
        <v>41.806919225936504</v>
      </c>
      <c r="Q10" s="21">
        <f t="shared" ref="Q10:R10" si="36">Q9/Q$96*100</f>
        <v>41.149744904985042</v>
      </c>
      <c r="R10" s="21">
        <f t="shared" si="36"/>
        <v>41.163246409041179</v>
      </c>
      <c r="S10" s="21">
        <f t="shared" ref="S10:T10" si="37">S9/S$96*100</f>
        <v>41.126951360616687</v>
      </c>
      <c r="T10" s="21">
        <f t="shared" si="37"/>
        <v>41.653876791944988</v>
      </c>
      <c r="U10" s="21">
        <f t="shared" ref="U10:V10" si="38">U9/U$96*100</f>
        <v>41.730577307180589</v>
      </c>
      <c r="V10" s="21">
        <f t="shared" si="38"/>
        <v>42.19528067517485</v>
      </c>
      <c r="W10" s="21">
        <f t="shared" ref="W10" si="39">W9/W$96*100</f>
        <v>42.29588517139976</v>
      </c>
    </row>
    <row r="11" spans="1:23" ht="15" customHeight="1" x14ac:dyDescent="0.3">
      <c r="A11" s="26"/>
      <c r="B11" s="8" t="s">
        <v>9</v>
      </c>
      <c r="C11" s="22"/>
      <c r="D11" s="23">
        <v>25806.641</v>
      </c>
      <c r="E11" s="22"/>
      <c r="F11" s="23"/>
      <c r="G11" s="23"/>
      <c r="H11" s="22"/>
      <c r="I11" s="23">
        <v>25522.534944003361</v>
      </c>
      <c r="J11" s="23">
        <v>25485.523974350683</v>
      </c>
      <c r="K11" s="23">
        <v>25293.774266355667</v>
      </c>
      <c r="L11" s="23">
        <v>25279.208266355665</v>
      </c>
      <c r="M11" s="23">
        <v>25307.35534538373</v>
      </c>
      <c r="N11" s="23">
        <v>25797.496965383725</v>
      </c>
      <c r="O11" s="23">
        <v>25762.553062383726</v>
      </c>
      <c r="P11" s="23">
        <v>25743.001273624159</v>
      </c>
      <c r="Q11" s="23">
        <v>25648.622587463884</v>
      </c>
      <c r="R11" s="23">
        <v>25615.083770266705</v>
      </c>
      <c r="S11" s="23">
        <v>25628.48113626671</v>
      </c>
      <c r="T11" s="23">
        <v>25606.113136996708</v>
      </c>
      <c r="U11" s="23">
        <v>25594.075946136709</v>
      </c>
      <c r="V11" s="23">
        <v>25761.977384266709</v>
      </c>
      <c r="W11" s="23">
        <v>25735.486633876702</v>
      </c>
    </row>
    <row r="12" spans="1:23" ht="15" customHeight="1" x14ac:dyDescent="0.3">
      <c r="A12" s="26"/>
      <c r="B12" s="9" t="s">
        <v>10</v>
      </c>
      <c r="C12" s="36"/>
      <c r="D12" s="34">
        <v>15385.663</v>
      </c>
      <c r="E12" s="36"/>
      <c r="F12" s="34"/>
      <c r="G12" s="34"/>
      <c r="H12" s="36"/>
      <c r="I12" s="37">
        <v>15120.938626775254</v>
      </c>
      <c r="J12" s="39">
        <v>15113.503536506285</v>
      </c>
      <c r="K12" s="39">
        <v>14938.051541389643</v>
      </c>
      <c r="L12" s="39">
        <v>15102.947541389643</v>
      </c>
      <c r="M12" s="39">
        <v>15109.201787515445</v>
      </c>
      <c r="N12" s="39">
        <v>15281.499482514444</v>
      </c>
      <c r="O12" s="39">
        <v>15236.661775894443</v>
      </c>
      <c r="P12" s="39">
        <v>15091.671522151331</v>
      </c>
      <c r="Q12" s="39">
        <v>15018.828305927513</v>
      </c>
      <c r="R12" s="39">
        <v>15027.392345422206</v>
      </c>
      <c r="S12" s="39">
        <v>15032.599773968206</v>
      </c>
      <c r="T12" s="39">
        <v>14999.256722231008</v>
      </c>
      <c r="U12" s="39">
        <v>14984.747963731008</v>
      </c>
      <c r="V12" s="39">
        <v>15106.866813837678</v>
      </c>
      <c r="W12" s="39">
        <v>15120.327556180675</v>
      </c>
    </row>
    <row r="13" spans="1:23" ht="15" customHeight="1" x14ac:dyDescent="0.3">
      <c r="A13" s="26"/>
      <c r="B13" s="10" t="s">
        <v>11</v>
      </c>
      <c r="C13" s="36"/>
      <c r="D13" s="34">
        <v>10081.564</v>
      </c>
      <c r="E13" s="36"/>
      <c r="F13" s="34"/>
      <c r="G13" s="34"/>
      <c r="H13" s="36"/>
      <c r="I13" s="37">
        <v>10126</v>
      </c>
      <c r="J13" s="39">
        <v>10160</v>
      </c>
      <c r="K13" s="39">
        <v>10028</v>
      </c>
      <c r="L13" s="39">
        <v>10028</v>
      </c>
      <c r="M13" s="39">
        <v>10028</v>
      </c>
      <c r="N13" s="39">
        <v>10060</v>
      </c>
      <c r="O13" s="39">
        <v>10000</v>
      </c>
      <c r="P13" s="39">
        <v>9900</v>
      </c>
      <c r="Q13" s="39">
        <v>9800</v>
      </c>
      <c r="R13" s="39">
        <v>9800</v>
      </c>
      <c r="S13" s="39">
        <v>9800</v>
      </c>
      <c r="T13" s="39">
        <v>9740</v>
      </c>
      <c r="U13" s="39">
        <v>9740</v>
      </c>
      <c r="V13" s="39">
        <v>9840.015030640001</v>
      </c>
      <c r="W13" s="39">
        <v>9860.0150306399992</v>
      </c>
    </row>
    <row r="14" spans="1:23" ht="15" customHeight="1" x14ac:dyDescent="0.3">
      <c r="A14" s="26"/>
      <c r="B14" s="10" t="s">
        <v>12</v>
      </c>
      <c r="C14" s="36"/>
      <c r="D14" s="34">
        <v>3060.3789999999999</v>
      </c>
      <c r="E14" s="36"/>
      <c r="F14" s="34"/>
      <c r="G14" s="34"/>
      <c r="H14" s="36"/>
      <c r="I14" s="37">
        <v>2715.3799999999997</v>
      </c>
      <c r="J14" s="39">
        <v>2723.28</v>
      </c>
      <c r="K14" s="39">
        <v>2722.8799999999997</v>
      </c>
      <c r="L14" s="39">
        <v>2726.18</v>
      </c>
      <c r="M14" s="39">
        <v>2725.98</v>
      </c>
      <c r="N14" s="39">
        <v>2737.98</v>
      </c>
      <c r="O14" s="39">
        <v>2748.9800000000005</v>
      </c>
      <c r="P14" s="39">
        <v>2738.9800000000005</v>
      </c>
      <c r="Q14" s="39">
        <v>2724.1800000000003</v>
      </c>
      <c r="R14" s="39">
        <v>2715.19</v>
      </c>
      <c r="S14" s="39">
        <v>2703.69</v>
      </c>
      <c r="T14" s="39">
        <v>2705.69</v>
      </c>
      <c r="U14" s="39">
        <v>2689.69</v>
      </c>
      <c r="V14" s="39">
        <v>2701.8163677500002</v>
      </c>
      <c r="W14" s="39">
        <v>2700.28431469</v>
      </c>
    </row>
    <row r="15" spans="1:23" ht="15" customHeight="1" x14ac:dyDescent="0.3">
      <c r="A15" s="26"/>
      <c r="B15" s="10" t="s">
        <v>13</v>
      </c>
      <c r="C15" s="36"/>
      <c r="D15" s="34">
        <v>482.62099999999998</v>
      </c>
      <c r="E15" s="36"/>
      <c r="F15" s="34"/>
      <c r="G15" s="34"/>
      <c r="H15" s="36"/>
      <c r="I15" s="37">
        <v>563.15170699953183</v>
      </c>
      <c r="J15" s="39">
        <v>554.36604676000002</v>
      </c>
      <c r="K15" s="39">
        <v>554.408516007</v>
      </c>
      <c r="L15" s="39">
        <v>554.408516007</v>
      </c>
      <c r="M15" s="39">
        <v>563.77895844400007</v>
      </c>
      <c r="N15" s="39">
        <v>573.211333083</v>
      </c>
      <c r="O15" s="39">
        <v>573.211333083</v>
      </c>
      <c r="P15" s="39">
        <v>587.31277304299999</v>
      </c>
      <c r="Q15" s="39">
        <v>592.31277304299999</v>
      </c>
      <c r="R15" s="39">
        <v>592.11277304299995</v>
      </c>
      <c r="S15" s="39">
        <v>619.14617371899999</v>
      </c>
      <c r="T15" s="39">
        <v>619.14617371899999</v>
      </c>
      <c r="U15" s="39">
        <v>619.14617371899999</v>
      </c>
      <c r="V15" s="39">
        <v>625.8089854088704</v>
      </c>
      <c r="W15" s="39">
        <v>625.80898540887017</v>
      </c>
    </row>
    <row r="16" spans="1:23" ht="15" customHeight="1" x14ac:dyDescent="0.3">
      <c r="A16" s="26"/>
      <c r="B16" s="10" t="s">
        <v>14</v>
      </c>
      <c r="C16" s="36"/>
      <c r="D16" s="34">
        <v>0</v>
      </c>
      <c r="E16" s="36"/>
      <c r="F16" s="34"/>
      <c r="G16" s="34"/>
      <c r="H16" s="36"/>
      <c r="I16" s="37">
        <v>0</v>
      </c>
      <c r="J16" s="39">
        <v>0</v>
      </c>
      <c r="K16" s="39">
        <v>0</v>
      </c>
      <c r="L16" s="39">
        <v>0</v>
      </c>
      <c r="M16" s="39">
        <v>0</v>
      </c>
      <c r="N16" s="39">
        <v>0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</row>
    <row r="17" spans="1:23" ht="15" customHeight="1" x14ac:dyDescent="0.3">
      <c r="A17" s="26"/>
      <c r="B17" s="10" t="s">
        <v>15</v>
      </c>
      <c r="C17" s="36"/>
      <c r="D17" s="34">
        <v>333.21899999999999</v>
      </c>
      <c r="E17" s="36"/>
      <c r="F17" s="34"/>
      <c r="G17" s="34"/>
      <c r="H17" s="36"/>
      <c r="I17" s="37">
        <v>331.03500000000003</v>
      </c>
      <c r="J17" s="39">
        <v>334.00856299999998</v>
      </c>
      <c r="K17" s="39">
        <v>327.00856299999998</v>
      </c>
      <c r="L17" s="39">
        <v>327.00856299999998</v>
      </c>
      <c r="M17" s="39">
        <v>327.00856299999998</v>
      </c>
      <c r="N17" s="39">
        <v>354.00856299999998</v>
      </c>
      <c r="O17" s="39">
        <v>343.00856299999998</v>
      </c>
      <c r="P17" s="39">
        <v>345.00856299999998</v>
      </c>
      <c r="Q17" s="39">
        <v>345.00856299999998</v>
      </c>
      <c r="R17" s="39">
        <v>350.00856299999998</v>
      </c>
      <c r="S17" s="39">
        <v>340.00856299999998</v>
      </c>
      <c r="T17" s="39">
        <v>357.26454088999998</v>
      </c>
      <c r="U17" s="39">
        <v>357.26454088999998</v>
      </c>
      <c r="V17" s="39">
        <v>360.14635571999997</v>
      </c>
      <c r="W17" s="39">
        <v>360.14635572000003</v>
      </c>
    </row>
    <row r="18" spans="1:23" ht="15" customHeight="1" x14ac:dyDescent="0.3">
      <c r="A18" s="26"/>
      <c r="B18" s="10" t="s">
        <v>16</v>
      </c>
      <c r="C18" s="36"/>
      <c r="D18" s="34">
        <v>139.916</v>
      </c>
      <c r="E18" s="36"/>
      <c r="F18" s="34"/>
      <c r="G18" s="34"/>
      <c r="H18" s="36"/>
      <c r="I18" s="37">
        <v>137.30000000000001</v>
      </c>
      <c r="J18" s="39">
        <v>137.30000000000001</v>
      </c>
      <c r="K18" s="39">
        <v>137.69999999999999</v>
      </c>
      <c r="L18" s="39">
        <v>137.69999999999999</v>
      </c>
      <c r="M18" s="39">
        <v>138.69999999999999</v>
      </c>
      <c r="N18" s="39">
        <v>139.69999999999999</v>
      </c>
      <c r="O18" s="39">
        <v>138.30000000000001</v>
      </c>
      <c r="P18" s="39">
        <v>140.69999999999999</v>
      </c>
      <c r="Q18" s="39">
        <v>139.5</v>
      </c>
      <c r="R18" s="39">
        <v>140.69999999999999</v>
      </c>
      <c r="S18" s="39">
        <v>140.4</v>
      </c>
      <c r="T18" s="39">
        <v>139.9</v>
      </c>
      <c r="U18" s="39">
        <v>141.9</v>
      </c>
      <c r="V18" s="39">
        <v>143.69999999999999</v>
      </c>
      <c r="W18" s="39">
        <v>142.5</v>
      </c>
    </row>
    <row r="19" spans="1:23" ht="15" customHeight="1" x14ac:dyDescent="0.3">
      <c r="A19" s="26"/>
      <c r="B19" s="10" t="s">
        <v>17</v>
      </c>
      <c r="C19" s="36"/>
      <c r="D19" s="34">
        <v>383.93099999999998</v>
      </c>
      <c r="E19" s="36"/>
      <c r="F19" s="34"/>
      <c r="G19" s="34"/>
      <c r="H19" s="36"/>
      <c r="I19" s="37">
        <v>391</v>
      </c>
      <c r="J19" s="39">
        <v>387</v>
      </c>
      <c r="K19" s="39">
        <v>387</v>
      </c>
      <c r="L19" s="39">
        <v>383.18400000000003</v>
      </c>
      <c r="M19" s="39">
        <v>383.18400000000003</v>
      </c>
      <c r="N19" s="39">
        <v>383.18400000000003</v>
      </c>
      <c r="O19" s="39">
        <v>383.18400000000003</v>
      </c>
      <c r="P19" s="39">
        <v>383.18400000000003</v>
      </c>
      <c r="Q19" s="39">
        <v>383.18400000000003</v>
      </c>
      <c r="R19" s="39">
        <v>383.18400000000003</v>
      </c>
      <c r="S19" s="39">
        <v>383.18400000000003</v>
      </c>
      <c r="T19" s="39">
        <v>383.18400000000003</v>
      </c>
      <c r="U19" s="39">
        <v>383.18400000000003</v>
      </c>
      <c r="V19" s="39">
        <v>383.18400000000003</v>
      </c>
      <c r="W19" s="39">
        <v>383.18400000000003</v>
      </c>
    </row>
    <row r="20" spans="1:23" ht="15" customHeight="1" x14ac:dyDescent="0.3">
      <c r="A20" s="26"/>
      <c r="B20" s="10" t="s">
        <v>18</v>
      </c>
      <c r="C20" s="36"/>
      <c r="D20" s="34">
        <v>904.03300000000013</v>
      </c>
      <c r="E20" s="36"/>
      <c r="F20" s="34"/>
      <c r="G20" s="34"/>
      <c r="H20" s="36"/>
      <c r="I20" s="37">
        <v>857.07191977572438</v>
      </c>
      <c r="J20" s="39">
        <v>817.54892674628536</v>
      </c>
      <c r="K20" s="39">
        <v>781.05446238264267</v>
      </c>
      <c r="L20" s="39">
        <v>946.46646238264293</v>
      </c>
      <c r="M20" s="39">
        <v>942.55026607144646</v>
      </c>
      <c r="N20" s="39">
        <v>1033.4155864314453</v>
      </c>
      <c r="O20" s="39">
        <v>1049.9778798114457</v>
      </c>
      <c r="P20" s="39">
        <v>996.48618610833182</v>
      </c>
      <c r="Q20" s="39">
        <v>1034.6429698845131</v>
      </c>
      <c r="R20" s="39">
        <v>1046.1970093792061</v>
      </c>
      <c r="S20" s="39">
        <v>1046.1710372492071</v>
      </c>
      <c r="T20" s="39">
        <v>1054.0720076220077</v>
      </c>
      <c r="U20" s="39">
        <v>1053.5632491220076</v>
      </c>
      <c r="V20" s="39">
        <v>1052.1960743188065</v>
      </c>
      <c r="W20" s="39">
        <v>1048.3888697218063</v>
      </c>
    </row>
    <row r="21" spans="1:23" ht="15" customHeight="1" x14ac:dyDescent="0.3">
      <c r="A21" s="26"/>
      <c r="B21" s="9" t="s">
        <v>19</v>
      </c>
      <c r="C21" s="36"/>
      <c r="D21" s="34">
        <v>10420.977999999999</v>
      </c>
      <c r="E21" s="36"/>
      <c r="F21" s="34"/>
      <c r="G21" s="34"/>
      <c r="H21" s="36"/>
      <c r="I21" s="37">
        <v>10401.596317228104</v>
      </c>
      <c r="J21" s="39">
        <v>10372.0204378444</v>
      </c>
      <c r="K21" s="39">
        <v>10355.722724966025</v>
      </c>
      <c r="L21" s="39">
        <v>10176.260724966023</v>
      </c>
      <c r="M21" s="39">
        <v>10198.153557868285</v>
      </c>
      <c r="N21" s="39">
        <v>10515.997482869283</v>
      </c>
      <c r="O21" s="39">
        <v>10525.891286489285</v>
      </c>
      <c r="P21" s="39">
        <v>10651.329751472827</v>
      </c>
      <c r="Q21" s="39">
        <v>10629.794281536369</v>
      </c>
      <c r="R21" s="39">
        <v>10587.691424844501</v>
      </c>
      <c r="S21" s="39">
        <v>10595.881362298502</v>
      </c>
      <c r="T21" s="39">
        <v>10606.8564147657</v>
      </c>
      <c r="U21" s="39">
        <v>10609.327982405701</v>
      </c>
      <c r="V21" s="39">
        <v>10655.110570429031</v>
      </c>
      <c r="W21" s="39">
        <v>10615.159077696027</v>
      </c>
    </row>
    <row r="22" spans="1:23" ht="15" customHeight="1" x14ac:dyDescent="0.3">
      <c r="A22" s="26"/>
      <c r="B22" s="10" t="s">
        <v>20</v>
      </c>
      <c r="C22" s="36"/>
      <c r="D22" s="34">
        <v>4802.55</v>
      </c>
      <c r="E22" s="36"/>
      <c r="F22" s="34"/>
      <c r="G22" s="34"/>
      <c r="H22" s="36"/>
      <c r="I22" s="37">
        <v>4765.5429999999997</v>
      </c>
      <c r="J22" s="39">
        <v>4731.9549999999999</v>
      </c>
      <c r="K22" s="39">
        <v>4735.5169999999998</v>
      </c>
      <c r="L22" s="39">
        <v>4702.5169999999998</v>
      </c>
      <c r="M22" s="39">
        <v>4695.5169999999998</v>
      </c>
      <c r="N22" s="39">
        <v>4784.2629999999999</v>
      </c>
      <c r="O22" s="39">
        <v>4787.2629999999999</v>
      </c>
      <c r="P22" s="39">
        <v>4799</v>
      </c>
      <c r="Q22" s="39">
        <v>4781</v>
      </c>
      <c r="R22" s="39">
        <v>4767</v>
      </c>
      <c r="S22" s="39">
        <v>4767</v>
      </c>
      <c r="T22" s="39">
        <v>4775</v>
      </c>
      <c r="U22" s="39">
        <v>4793</v>
      </c>
      <c r="V22" s="39">
        <v>4884</v>
      </c>
      <c r="W22" s="39">
        <v>4844.3693695599986</v>
      </c>
    </row>
    <row r="23" spans="1:23" s="26" customFormat="1" ht="15" customHeight="1" x14ac:dyDescent="0.3">
      <c r="B23" s="11" t="s">
        <v>21</v>
      </c>
      <c r="C23" s="36"/>
      <c r="D23" s="34">
        <v>4604.598</v>
      </c>
      <c r="E23" s="36"/>
      <c r="F23" s="34"/>
      <c r="G23" s="34"/>
      <c r="H23" s="36"/>
      <c r="I23" s="37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</row>
    <row r="24" spans="1:23" s="26" customFormat="1" ht="15" customHeight="1" x14ac:dyDescent="0.3">
      <c r="B24" s="11" t="s">
        <v>22</v>
      </c>
      <c r="C24" s="36"/>
      <c r="D24" s="34">
        <v>197.952</v>
      </c>
      <c r="E24" s="36"/>
      <c r="F24" s="34"/>
      <c r="G24" s="34"/>
      <c r="H24" s="36"/>
      <c r="I24" s="37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</row>
    <row r="25" spans="1:23" ht="15" customHeight="1" x14ac:dyDescent="0.3">
      <c r="A25" s="26"/>
      <c r="B25" s="10" t="s">
        <v>23</v>
      </c>
      <c r="C25" s="36"/>
      <c r="D25" s="34">
        <v>5031.16</v>
      </c>
      <c r="E25" s="36"/>
      <c r="F25" s="34"/>
      <c r="G25" s="34"/>
      <c r="H25" s="36"/>
      <c r="I25" s="37">
        <v>4864.8070000000007</v>
      </c>
      <c r="J25" s="39">
        <v>4881.7880000000005</v>
      </c>
      <c r="K25" s="39">
        <v>4885.8059999999996</v>
      </c>
      <c r="L25" s="39">
        <v>4885.8059999999996</v>
      </c>
      <c r="M25" s="39">
        <v>4885.8059999999996</v>
      </c>
      <c r="N25" s="39">
        <v>5086.915</v>
      </c>
      <c r="O25" s="39">
        <v>5086.915</v>
      </c>
      <c r="P25" s="39">
        <v>5202</v>
      </c>
      <c r="Q25" s="39">
        <v>5181</v>
      </c>
      <c r="R25" s="39">
        <v>5159</v>
      </c>
      <c r="S25" s="39">
        <v>5159</v>
      </c>
      <c r="T25" s="39">
        <v>5158</v>
      </c>
      <c r="U25" s="39">
        <v>5150</v>
      </c>
      <c r="V25" s="39">
        <v>5110.0275097400008</v>
      </c>
      <c r="W25" s="39">
        <v>5110.0275097400008</v>
      </c>
    </row>
    <row r="26" spans="1:23" ht="15" customHeight="1" x14ac:dyDescent="0.3">
      <c r="A26" s="26"/>
      <c r="B26" s="15" t="s">
        <v>24</v>
      </c>
      <c r="C26" s="36"/>
      <c r="D26" s="34">
        <v>513.50900000000001</v>
      </c>
      <c r="E26" s="36"/>
      <c r="F26" s="34"/>
      <c r="G26" s="34"/>
      <c r="H26" s="36"/>
      <c r="I26" s="37">
        <v>454.69799999999998</v>
      </c>
      <c r="J26" s="39">
        <v>447.971</v>
      </c>
      <c r="K26" s="39">
        <v>448.05700000000002</v>
      </c>
      <c r="L26" s="39">
        <v>448.05700000000002</v>
      </c>
      <c r="M26" s="39">
        <v>448.05700000000002</v>
      </c>
      <c r="N26" s="39">
        <v>505.42399999999998</v>
      </c>
      <c r="O26" s="39">
        <v>505.42399999999998</v>
      </c>
      <c r="P26" s="39">
        <v>505</v>
      </c>
      <c r="Q26" s="39">
        <v>516</v>
      </c>
      <c r="R26" s="39">
        <v>516</v>
      </c>
      <c r="S26" s="39">
        <v>516</v>
      </c>
      <c r="T26" s="39">
        <v>516</v>
      </c>
      <c r="U26" s="39">
        <v>516</v>
      </c>
      <c r="V26" s="39">
        <v>533</v>
      </c>
      <c r="W26" s="39">
        <v>533</v>
      </c>
    </row>
    <row r="27" spans="1:23" ht="15" customHeight="1" x14ac:dyDescent="0.3">
      <c r="A27" s="26"/>
      <c r="B27" s="10" t="s">
        <v>25</v>
      </c>
      <c r="C27" s="36"/>
      <c r="D27" s="34">
        <v>415.07</v>
      </c>
      <c r="E27" s="36"/>
      <c r="F27" s="34"/>
      <c r="G27" s="34"/>
      <c r="H27" s="36"/>
      <c r="I27" s="37">
        <v>421.6</v>
      </c>
      <c r="J27" s="39">
        <v>422.4</v>
      </c>
      <c r="K27" s="39">
        <v>466.2</v>
      </c>
      <c r="L27" s="39">
        <v>479.1</v>
      </c>
      <c r="M27" s="39">
        <v>491.4</v>
      </c>
      <c r="N27" s="39">
        <v>519</v>
      </c>
      <c r="O27" s="39">
        <v>519</v>
      </c>
      <c r="P27" s="39">
        <v>519</v>
      </c>
      <c r="Q27" s="39">
        <v>529.4</v>
      </c>
      <c r="R27" s="39">
        <v>529.4</v>
      </c>
      <c r="S27" s="39">
        <v>537.20000000000005</v>
      </c>
      <c r="T27" s="39">
        <v>537.1</v>
      </c>
      <c r="U27" s="39">
        <v>529.57156764000001</v>
      </c>
      <c r="V27" s="39">
        <v>529.57157788000006</v>
      </c>
      <c r="W27" s="39">
        <v>529.15050040000006</v>
      </c>
    </row>
    <row r="28" spans="1:23" ht="15" customHeight="1" x14ac:dyDescent="0.3">
      <c r="A28" s="26"/>
      <c r="B28" s="10" t="s">
        <v>26</v>
      </c>
      <c r="C28" s="36"/>
      <c r="D28" s="34">
        <v>56.08</v>
      </c>
      <c r="E28" s="36"/>
      <c r="F28" s="34"/>
      <c r="G28" s="34"/>
      <c r="H28" s="36"/>
      <c r="I28" s="37">
        <v>49.051551858481929</v>
      </c>
      <c r="J28" s="39">
        <v>44.471151373660142</v>
      </c>
      <c r="K28" s="39">
        <v>44.428438495283984</v>
      </c>
      <c r="L28" s="39">
        <v>44.428438495283984</v>
      </c>
      <c r="M28" s="39">
        <v>47.876183058283985</v>
      </c>
      <c r="N28" s="39">
        <v>45.301254639283989</v>
      </c>
      <c r="O28" s="39">
        <v>45.301254639283989</v>
      </c>
      <c r="P28" s="39">
        <v>46.756825452827186</v>
      </c>
      <c r="Q28" s="39">
        <v>46.755835686370389</v>
      </c>
      <c r="R28" s="39">
        <v>111.89593880450001</v>
      </c>
      <c r="S28" s="39">
        <v>112.92379529850001</v>
      </c>
      <c r="T28" s="39">
        <v>116.55274386569999</v>
      </c>
      <c r="U28" s="39">
        <v>116.55274386569999</v>
      </c>
      <c r="V28" s="39">
        <v>115.56081821602997</v>
      </c>
      <c r="W28" s="39">
        <v>115.56081821602996</v>
      </c>
    </row>
    <row r="29" spans="1:23" ht="15" customHeight="1" x14ac:dyDescent="0.3">
      <c r="A29" s="26"/>
      <c r="B29" s="10" t="s">
        <v>18</v>
      </c>
      <c r="C29" s="36"/>
      <c r="D29" s="34">
        <v>116.11799999999913</v>
      </c>
      <c r="E29" s="36"/>
      <c r="F29" s="34"/>
      <c r="G29" s="34"/>
      <c r="H29" s="36"/>
      <c r="I29" s="37">
        <v>300.59476536962211</v>
      </c>
      <c r="J29" s="39">
        <v>291.40628647073936</v>
      </c>
      <c r="K29" s="39">
        <v>223.77128647073914</v>
      </c>
      <c r="L29" s="39">
        <v>64.409286470738152</v>
      </c>
      <c r="M29" s="39">
        <v>77.554374810000809</v>
      </c>
      <c r="N29" s="39">
        <v>80.518228229999295</v>
      </c>
      <c r="O29" s="39">
        <v>87.412031850000858</v>
      </c>
      <c r="P29" s="39">
        <v>84.572926020000523</v>
      </c>
      <c r="Q29" s="39">
        <v>91.638445849999698</v>
      </c>
      <c r="R29" s="39">
        <v>20.395486040000833</v>
      </c>
      <c r="S29" s="39">
        <v>19.757567000000563</v>
      </c>
      <c r="T29" s="39">
        <v>20.203670900000361</v>
      </c>
      <c r="U29" s="39">
        <v>20.203670900000361</v>
      </c>
      <c r="V29" s="39">
        <v>15.950664592999601</v>
      </c>
      <c r="W29" s="39">
        <v>16.050879779999377</v>
      </c>
    </row>
    <row r="30" spans="1:23" ht="15" customHeight="1" x14ac:dyDescent="0.3">
      <c r="A30" s="26"/>
      <c r="B30" s="9" t="s">
        <v>27</v>
      </c>
      <c r="C30" s="36"/>
      <c r="D30" s="34"/>
      <c r="E30" s="36"/>
      <c r="F30" s="34"/>
      <c r="G30" s="34"/>
      <c r="H30" s="36"/>
      <c r="I30" s="37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v>0</v>
      </c>
      <c r="P30" s="39">
        <v>0</v>
      </c>
      <c r="Q30" s="39">
        <v>0</v>
      </c>
      <c r="R30" s="39">
        <v>0</v>
      </c>
      <c r="S30" s="39">
        <v>0</v>
      </c>
      <c r="T30" s="39">
        <v>0</v>
      </c>
      <c r="U30" s="39">
        <v>0</v>
      </c>
      <c r="V30" s="39">
        <v>0</v>
      </c>
      <c r="W30" s="39">
        <v>0</v>
      </c>
    </row>
    <row r="31" spans="1:23" ht="15" customHeight="1" x14ac:dyDescent="0.3">
      <c r="A31" s="26"/>
      <c r="B31" s="8" t="s">
        <v>28</v>
      </c>
      <c r="C31" s="22"/>
      <c r="D31" s="23">
        <v>20724.744999999999</v>
      </c>
      <c r="E31" s="22"/>
      <c r="F31" s="23"/>
      <c r="G31" s="23"/>
      <c r="H31" s="22"/>
      <c r="I31" s="23">
        <v>20808.423070985675</v>
      </c>
      <c r="J31" s="23">
        <v>20895.146026739683</v>
      </c>
      <c r="K31" s="23">
        <v>20849.47187040186</v>
      </c>
      <c r="L31" s="23">
        <v>20791.871870401861</v>
      </c>
      <c r="M31" s="23">
        <v>20889.916605096812</v>
      </c>
      <c r="N31" s="23">
        <v>20943.10339599365</v>
      </c>
      <c r="O31" s="23">
        <v>20913.64245296365</v>
      </c>
      <c r="P31" s="23">
        <v>20904.212204751286</v>
      </c>
      <c r="Q31" s="23">
        <v>20762.864157418928</v>
      </c>
      <c r="R31" s="23">
        <v>20711.060892161855</v>
      </c>
      <c r="S31" s="23">
        <v>20668.246770201858</v>
      </c>
      <c r="T31" s="23">
        <v>20801.27036280961</v>
      </c>
      <c r="U31" s="23">
        <v>20787.033173999742</v>
      </c>
      <c r="V31" s="23">
        <v>20845.346573587358</v>
      </c>
      <c r="W31" s="23">
        <v>20919.414287903815</v>
      </c>
    </row>
    <row r="32" spans="1:23" ht="15" customHeight="1" x14ac:dyDescent="0.3">
      <c r="A32" s="26"/>
      <c r="B32" s="9" t="s">
        <v>29</v>
      </c>
      <c r="C32" s="36"/>
      <c r="D32" s="34">
        <v>20412.292999999998</v>
      </c>
      <c r="E32" s="36"/>
      <c r="F32" s="34"/>
      <c r="G32" s="34"/>
      <c r="H32" s="36"/>
      <c r="I32" s="37">
        <v>20421.26790514926</v>
      </c>
      <c r="J32" s="39">
        <v>20503.725521022243</v>
      </c>
      <c r="K32" s="39">
        <v>20457.269362065505</v>
      </c>
      <c r="L32" s="39">
        <v>20399.669362065506</v>
      </c>
      <c r="M32" s="39">
        <v>20508.364550063168</v>
      </c>
      <c r="N32" s="39">
        <v>20559.952224000004</v>
      </c>
      <c r="O32" s="39">
        <v>20533.292950000003</v>
      </c>
      <c r="P32" s="39">
        <v>20530.670082999997</v>
      </c>
      <c r="Q32" s="39">
        <v>20342.251659999998</v>
      </c>
      <c r="R32" s="39">
        <v>20318.075568759999</v>
      </c>
      <c r="S32" s="39">
        <v>20271.427589770003</v>
      </c>
      <c r="T32" s="39">
        <v>20287.56341354394</v>
      </c>
      <c r="U32" s="39">
        <v>20307.519649175927</v>
      </c>
      <c r="V32" s="39">
        <v>20337.066076163541</v>
      </c>
      <c r="W32" s="39">
        <v>20411.133790479998</v>
      </c>
    </row>
    <row r="33" spans="1:23" s="26" customFormat="1" ht="15" customHeight="1" x14ac:dyDescent="0.3">
      <c r="B33" s="10" t="s">
        <v>30</v>
      </c>
      <c r="C33" s="36"/>
      <c r="D33" s="34">
        <v>11346.319</v>
      </c>
      <c r="E33" s="36"/>
      <c r="F33" s="34"/>
      <c r="G33" s="34"/>
      <c r="H33" s="36"/>
      <c r="I33" s="37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s="26" customFormat="1" ht="15" customHeight="1" x14ac:dyDescent="0.3">
      <c r="B34" s="10" t="s">
        <v>31</v>
      </c>
      <c r="C34" s="36"/>
      <c r="D34" s="34">
        <v>9065.9740000000002</v>
      </c>
      <c r="E34" s="36"/>
      <c r="F34" s="34"/>
      <c r="G34" s="34"/>
      <c r="H34" s="36"/>
      <c r="I34" s="37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5" customHeight="1" x14ac:dyDescent="0.3">
      <c r="A35" s="26"/>
      <c r="B35" s="9" t="s">
        <v>32</v>
      </c>
      <c r="C35" s="36"/>
      <c r="D35" s="34">
        <v>312.452</v>
      </c>
      <c r="E35" s="36"/>
      <c r="F35" s="34"/>
      <c r="G35" s="34"/>
      <c r="H35" s="36"/>
      <c r="I35" s="37">
        <v>387.15516583641363</v>
      </c>
      <c r="J35" s="39">
        <v>391.42050571743891</v>
      </c>
      <c r="K35" s="39">
        <v>392.20250833635544</v>
      </c>
      <c r="L35" s="39">
        <v>392.20250833635544</v>
      </c>
      <c r="M35" s="39">
        <v>381.55205503364516</v>
      </c>
      <c r="N35" s="39">
        <v>383.15117199364562</v>
      </c>
      <c r="O35" s="39">
        <v>380.3495029636457</v>
      </c>
      <c r="P35" s="39">
        <v>373.5421217512868</v>
      </c>
      <c r="Q35" s="39">
        <v>420.61249741892914</v>
      </c>
      <c r="R35" s="39">
        <v>392.98532340185534</v>
      </c>
      <c r="S35" s="39">
        <v>396.81918043185539</v>
      </c>
      <c r="T35" s="39">
        <v>513.70694926567148</v>
      </c>
      <c r="U35" s="39">
        <v>479.51352482381543</v>
      </c>
      <c r="V35" s="39">
        <v>508.28049742381558</v>
      </c>
      <c r="W35" s="39">
        <v>508.28049742381575</v>
      </c>
    </row>
    <row r="36" spans="1:23" ht="15" customHeight="1" x14ac:dyDescent="0.3">
      <c r="A36" s="26"/>
      <c r="B36" s="8" t="s">
        <v>33</v>
      </c>
      <c r="C36" s="22"/>
      <c r="D36" s="23">
        <v>4444.5050000000001</v>
      </c>
      <c r="E36" s="22"/>
      <c r="F36" s="23"/>
      <c r="G36" s="23"/>
      <c r="H36" s="22"/>
      <c r="I36" s="23">
        <v>4400.129204644285</v>
      </c>
      <c r="J36" s="23">
        <v>4464.2725197491873</v>
      </c>
      <c r="K36" s="23">
        <v>4498.2681361659452</v>
      </c>
      <c r="L36" s="23">
        <v>4632.2592464620739</v>
      </c>
      <c r="M36" s="23">
        <v>4863.1661294262458</v>
      </c>
      <c r="N36" s="23">
        <v>4886.7973273016069</v>
      </c>
      <c r="O36" s="23">
        <v>4832.0051642380095</v>
      </c>
      <c r="P36" s="23">
        <v>4819.0332006080243</v>
      </c>
      <c r="Q36" s="23">
        <v>4889.3103129941319</v>
      </c>
      <c r="R36" s="23">
        <v>4804.885533039811</v>
      </c>
      <c r="S36" s="23">
        <v>4837.7890237763477</v>
      </c>
      <c r="T36" s="23">
        <v>4911.2030686131675</v>
      </c>
      <c r="U36" s="23">
        <v>4887.5573779270435</v>
      </c>
      <c r="V36" s="23">
        <v>4863.7725195894991</v>
      </c>
      <c r="W36" s="23">
        <v>4917.9273366097641</v>
      </c>
    </row>
    <row r="37" spans="1:23" ht="15" customHeight="1" x14ac:dyDescent="0.3">
      <c r="A37" s="26"/>
      <c r="B37" s="9" t="s">
        <v>34</v>
      </c>
      <c r="C37" s="36"/>
      <c r="D37" s="34">
        <v>3314.3939999999998</v>
      </c>
      <c r="E37" s="36"/>
      <c r="F37" s="34"/>
      <c r="G37" s="34"/>
      <c r="H37" s="36"/>
      <c r="I37" s="37">
        <v>3303.4471908425594</v>
      </c>
      <c r="J37" s="39">
        <v>3329.8245311931009</v>
      </c>
      <c r="K37" s="39">
        <v>3366.8830460133404</v>
      </c>
      <c r="L37" s="39">
        <v>3485.7898264461273</v>
      </c>
      <c r="M37" s="39">
        <v>3693.2551227426206</v>
      </c>
      <c r="N37" s="39">
        <v>3698.0720812344134</v>
      </c>
      <c r="O37" s="39">
        <v>3640.9191234936216</v>
      </c>
      <c r="P37" s="39">
        <v>3624.0778435500251</v>
      </c>
      <c r="Q37" s="39">
        <v>3652.814781092156</v>
      </c>
      <c r="R37" s="39">
        <v>3594.4172398836081</v>
      </c>
      <c r="S37" s="39">
        <v>3624.3335767777671</v>
      </c>
      <c r="T37" s="39">
        <v>3664.4846440269012</v>
      </c>
      <c r="U37" s="39">
        <v>3646.4177747017766</v>
      </c>
      <c r="V37" s="39">
        <v>3605.5062359842318</v>
      </c>
      <c r="W37" s="39">
        <v>3643.0211500023092</v>
      </c>
    </row>
    <row r="38" spans="1:23" ht="15" customHeight="1" x14ac:dyDescent="0.3">
      <c r="A38" s="26"/>
      <c r="B38" s="10" t="s">
        <v>35</v>
      </c>
      <c r="C38" s="36"/>
      <c r="D38" s="34">
        <v>2982.0529999999999</v>
      </c>
      <c r="E38" s="36"/>
      <c r="F38" s="34"/>
      <c r="G38" s="34"/>
      <c r="H38" s="36"/>
      <c r="I38" s="37">
        <v>2832.0325337553036</v>
      </c>
      <c r="J38" s="39">
        <v>2872.8788284400271</v>
      </c>
      <c r="K38" s="39">
        <v>2910.3742138122288</v>
      </c>
      <c r="L38" s="39">
        <v>2964.5883391765929</v>
      </c>
      <c r="M38" s="39">
        <v>3138.8237065923604</v>
      </c>
      <c r="N38" s="39">
        <v>3137.0392252979887</v>
      </c>
      <c r="O38" s="39">
        <v>3090.5326048672578</v>
      </c>
      <c r="P38" s="39">
        <v>3082.4641385887976</v>
      </c>
      <c r="Q38" s="39">
        <v>3114.2700468797802</v>
      </c>
      <c r="R38" s="39">
        <v>3063.6901817945109</v>
      </c>
      <c r="S38" s="39">
        <v>3099.1203568119477</v>
      </c>
      <c r="T38" s="39">
        <v>3138.3134933144565</v>
      </c>
      <c r="U38" s="39">
        <v>3121.139623989332</v>
      </c>
      <c r="V38" s="39">
        <v>3082.5651006317876</v>
      </c>
      <c r="W38" s="39">
        <v>3120.080014649865</v>
      </c>
    </row>
    <row r="39" spans="1:23" ht="15" customHeight="1" x14ac:dyDescent="0.3">
      <c r="A39" s="26"/>
      <c r="B39" s="10" t="s">
        <v>36</v>
      </c>
      <c r="C39" s="36"/>
      <c r="D39" s="34">
        <v>332.34100000000001</v>
      </c>
      <c r="E39" s="36"/>
      <c r="F39" s="34"/>
      <c r="G39" s="34"/>
      <c r="H39" s="36"/>
      <c r="I39" s="37">
        <v>471.41465708725559</v>
      </c>
      <c r="J39" s="39">
        <v>456.94570275307393</v>
      </c>
      <c r="K39" s="39">
        <v>456.50883220111177</v>
      </c>
      <c r="L39" s="39">
        <v>521.20148726953425</v>
      </c>
      <c r="M39" s="39">
        <v>554.43141615026025</v>
      </c>
      <c r="N39" s="39">
        <v>561.03285593642499</v>
      </c>
      <c r="O39" s="39">
        <v>550.38651862636391</v>
      </c>
      <c r="P39" s="39">
        <v>541.61370496122777</v>
      </c>
      <c r="Q39" s="39">
        <v>538.5447342123756</v>
      </c>
      <c r="R39" s="39">
        <v>530.72705808909745</v>
      </c>
      <c r="S39" s="39">
        <v>525.21321996581923</v>
      </c>
      <c r="T39" s="39">
        <v>526.17115071244439</v>
      </c>
      <c r="U39" s="39">
        <v>525.27815071244436</v>
      </c>
      <c r="V39" s="39">
        <v>522.94113535244435</v>
      </c>
      <c r="W39" s="39">
        <v>522.94113535244435</v>
      </c>
    </row>
    <row r="40" spans="1:23" ht="15" customHeight="1" x14ac:dyDescent="0.3">
      <c r="A40" s="26"/>
      <c r="B40" s="9" t="s">
        <v>37</v>
      </c>
      <c r="C40" s="36"/>
      <c r="D40" s="34">
        <v>1130.1110000000001</v>
      </c>
      <c r="E40" s="36"/>
      <c r="F40" s="34"/>
      <c r="G40" s="34"/>
      <c r="H40" s="36"/>
      <c r="I40" s="37">
        <v>1096.682013801726</v>
      </c>
      <c r="J40" s="39">
        <v>1134.4479885560863</v>
      </c>
      <c r="K40" s="39">
        <v>1131.3850901526052</v>
      </c>
      <c r="L40" s="39">
        <v>1146.4694200159465</v>
      </c>
      <c r="M40" s="39">
        <v>1169.9110066836249</v>
      </c>
      <c r="N40" s="39">
        <v>1188.7252460671934</v>
      </c>
      <c r="O40" s="39">
        <v>1191.0860407443874</v>
      </c>
      <c r="P40" s="39">
        <v>1194.9553570579997</v>
      </c>
      <c r="Q40" s="39">
        <v>1236.4955319019764</v>
      </c>
      <c r="R40" s="39">
        <v>1210.4682931562029</v>
      </c>
      <c r="S40" s="39">
        <v>1213.4554469985803</v>
      </c>
      <c r="T40" s="39">
        <v>1246.7184245862666</v>
      </c>
      <c r="U40" s="39">
        <v>1241.1396032252674</v>
      </c>
      <c r="V40" s="39">
        <v>1258.2662836052673</v>
      </c>
      <c r="W40" s="39">
        <v>1274.9061866074553</v>
      </c>
    </row>
    <row r="41" spans="1:23" ht="15" customHeight="1" x14ac:dyDescent="0.3">
      <c r="A41" s="26"/>
      <c r="B41" s="10" t="s">
        <v>38</v>
      </c>
      <c r="C41" s="36"/>
      <c r="D41" s="34">
        <v>433.60500000000002</v>
      </c>
      <c r="E41" s="36"/>
      <c r="F41" s="34"/>
      <c r="G41" s="34"/>
      <c r="H41" s="36"/>
      <c r="I41" s="37">
        <v>442.86745913090226</v>
      </c>
      <c r="J41" s="39">
        <v>438.93593763877095</v>
      </c>
      <c r="K41" s="39">
        <v>388.96955170639433</v>
      </c>
      <c r="L41" s="39">
        <v>407.71659982639432</v>
      </c>
      <c r="M41" s="39">
        <v>408.43126811999991</v>
      </c>
      <c r="N41" s="39">
        <v>409.31409500000018</v>
      </c>
      <c r="O41" s="39">
        <v>392.68598300000002</v>
      </c>
      <c r="P41" s="39">
        <v>392.70057899999995</v>
      </c>
      <c r="Q41" s="39">
        <v>392.99338099999989</v>
      </c>
      <c r="R41" s="39">
        <v>408.04196994</v>
      </c>
      <c r="S41" s="39">
        <v>408.10139093999999</v>
      </c>
      <c r="T41" s="39">
        <v>414.05833353157266</v>
      </c>
      <c r="U41" s="39">
        <v>414.05833353157266</v>
      </c>
      <c r="V41" s="39">
        <v>407.57781845157263</v>
      </c>
      <c r="W41" s="39">
        <v>407.57781845157274</v>
      </c>
    </row>
    <row r="42" spans="1:23" ht="15" customHeight="1" x14ac:dyDescent="0.3">
      <c r="A42" s="26"/>
      <c r="B42" s="10" t="s">
        <v>39</v>
      </c>
      <c r="C42" s="36"/>
      <c r="D42" s="34">
        <v>578.97699999999998</v>
      </c>
      <c r="E42" s="36"/>
      <c r="F42" s="34"/>
      <c r="G42" s="34"/>
      <c r="H42" s="36"/>
      <c r="I42" s="37">
        <v>553.44264967082381</v>
      </c>
      <c r="J42" s="39">
        <v>574.68574791731544</v>
      </c>
      <c r="K42" s="39">
        <v>621.58923544621098</v>
      </c>
      <c r="L42" s="39">
        <v>617.92651718955221</v>
      </c>
      <c r="M42" s="39">
        <v>636.55588956362499</v>
      </c>
      <c r="N42" s="39">
        <v>657.87663006719322</v>
      </c>
      <c r="O42" s="39">
        <v>676.63845974438755</v>
      </c>
      <c r="P42" s="39">
        <v>675.33384505799984</v>
      </c>
      <c r="Q42" s="39">
        <v>716.75171090197637</v>
      </c>
      <c r="R42" s="39">
        <v>696.253256216203</v>
      </c>
      <c r="S42" s="39">
        <v>700.60034805858038</v>
      </c>
      <c r="T42" s="39">
        <v>727.90206505469394</v>
      </c>
      <c r="U42" s="39">
        <v>722.32324369369485</v>
      </c>
      <c r="V42" s="39">
        <v>729.55455291369481</v>
      </c>
      <c r="W42" s="39">
        <v>746.1944559158826</v>
      </c>
    </row>
    <row r="43" spans="1:23" ht="15" customHeight="1" x14ac:dyDescent="0.3">
      <c r="A43" s="26"/>
      <c r="B43" s="8" t="s">
        <v>40</v>
      </c>
      <c r="C43" s="22"/>
      <c r="D43" s="23">
        <v>2504.6319999999996</v>
      </c>
      <c r="E43" s="22"/>
      <c r="F43" s="23"/>
      <c r="G43" s="23"/>
      <c r="H43" s="22"/>
      <c r="I43" s="23">
        <v>2961.6521444681498</v>
      </c>
      <c r="J43" s="23">
        <v>2869.4404968985045</v>
      </c>
      <c r="K43" s="23">
        <v>3172.7272598835552</v>
      </c>
      <c r="L43" s="23">
        <v>3278.4300021717982</v>
      </c>
      <c r="M43" s="23">
        <v>3275.4425666856332</v>
      </c>
      <c r="N43" s="23">
        <v>3184.9536617554022</v>
      </c>
      <c r="O43" s="23">
        <v>3203.1796261259033</v>
      </c>
      <c r="P43" s="23">
        <v>3165.237667943627</v>
      </c>
      <c r="Q43" s="23">
        <v>2877.2451322406969</v>
      </c>
      <c r="R43" s="23">
        <v>2879.1673532656523</v>
      </c>
      <c r="S43" s="23">
        <v>2828.0579719182219</v>
      </c>
      <c r="T43" s="23">
        <v>3335.3659368775616</v>
      </c>
      <c r="U43" s="23">
        <v>3485.9245705480034</v>
      </c>
      <c r="V43" s="23">
        <v>3488.9739217431525</v>
      </c>
      <c r="W43" s="23">
        <v>3518.2812074058265</v>
      </c>
    </row>
    <row r="44" spans="1:23" ht="15" customHeight="1" x14ac:dyDescent="0.3">
      <c r="A44" s="26"/>
      <c r="B44" s="10" t="s">
        <v>41</v>
      </c>
      <c r="C44" s="36"/>
      <c r="D44" s="34">
        <v>1508.989</v>
      </c>
      <c r="E44" s="36"/>
      <c r="F44" s="34"/>
      <c r="G44" s="34"/>
      <c r="H44" s="36"/>
      <c r="I44" s="37">
        <v>2173.9852106685971</v>
      </c>
      <c r="J44" s="39">
        <v>2174.1096116685972</v>
      </c>
      <c r="K44" s="39">
        <v>2341.0690702910051</v>
      </c>
      <c r="L44" s="39">
        <v>2341.0690702910051</v>
      </c>
      <c r="M44" s="39">
        <v>2411.4337820674205</v>
      </c>
      <c r="N44" s="39">
        <v>2266.9028485185672</v>
      </c>
      <c r="O44" s="39">
        <v>2266.9028485185672</v>
      </c>
      <c r="P44" s="39">
        <v>2266.9028485185672</v>
      </c>
      <c r="Q44" s="39">
        <v>1987.1942171482497</v>
      </c>
      <c r="R44" s="39">
        <v>2007.7178432713706</v>
      </c>
      <c r="S44" s="39">
        <v>1927.4160216013704</v>
      </c>
      <c r="T44" s="39">
        <v>2255.4707172013386</v>
      </c>
      <c r="U44" s="39">
        <v>2390.5823397717791</v>
      </c>
      <c r="V44" s="39">
        <v>2390.5823397717791</v>
      </c>
      <c r="W44" s="39">
        <v>2416.2814304952803</v>
      </c>
    </row>
    <row r="45" spans="1:23" ht="15" customHeight="1" x14ac:dyDescent="0.3">
      <c r="A45" s="26"/>
      <c r="B45" s="9" t="s">
        <v>42</v>
      </c>
      <c r="C45" s="36"/>
      <c r="D45" s="34"/>
      <c r="E45" s="36"/>
      <c r="F45" s="34"/>
      <c r="G45" s="34"/>
      <c r="H45" s="36"/>
      <c r="I45" s="37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5" customHeight="1" x14ac:dyDescent="0.3">
      <c r="A46" s="26"/>
      <c r="B46" s="9" t="s">
        <v>43</v>
      </c>
      <c r="C46" s="36"/>
      <c r="D46" s="34">
        <v>2215.4209999999998</v>
      </c>
      <c r="E46" s="36"/>
      <c r="F46" s="34"/>
      <c r="G46" s="34"/>
      <c r="H46" s="36"/>
      <c r="I46" s="37">
        <v>1121.3747530008743</v>
      </c>
      <c r="J46" s="39">
        <v>1142.7502742226764</v>
      </c>
      <c r="K46" s="39">
        <v>1310.0673313996058</v>
      </c>
      <c r="L46" s="39">
        <v>1310.0673313996058</v>
      </c>
      <c r="M46" s="39">
        <v>1163.1510067142763</v>
      </c>
      <c r="N46" s="39">
        <v>1334.6792830686004</v>
      </c>
      <c r="O46" s="39">
        <v>1352.9052474391015</v>
      </c>
      <c r="P46" s="39">
        <v>1311.2450012568256</v>
      </c>
      <c r="Q46" s="39">
        <v>1376.0315197873938</v>
      </c>
      <c r="R46" s="39">
        <v>1530.6814784388348</v>
      </c>
      <c r="S46" s="39">
        <v>1561.0319657614045</v>
      </c>
      <c r="T46" s="39">
        <v>1714.4939745214147</v>
      </c>
      <c r="U46" s="39">
        <v>1762.6576823853675</v>
      </c>
      <c r="V46" s="39">
        <v>1866.5598602087598</v>
      </c>
      <c r="W46" s="39">
        <v>1949.8673940809142</v>
      </c>
    </row>
    <row r="47" spans="1:23" ht="15" customHeight="1" x14ac:dyDescent="0.3">
      <c r="A47" s="26"/>
      <c r="B47" s="9" t="s">
        <v>44</v>
      </c>
      <c r="C47" s="36"/>
      <c r="D47" s="34">
        <v>289.21100000000001</v>
      </c>
      <c r="E47" s="36"/>
      <c r="F47" s="34"/>
      <c r="G47" s="34"/>
      <c r="H47" s="36"/>
      <c r="I47" s="37">
        <v>1840.2773914672755</v>
      </c>
      <c r="J47" s="39">
        <v>1726.6902226758282</v>
      </c>
      <c r="K47" s="39">
        <v>1862.6599284839497</v>
      </c>
      <c r="L47" s="39">
        <v>1968.3626707721926</v>
      </c>
      <c r="M47" s="39">
        <v>2112.2915599713569</v>
      </c>
      <c r="N47" s="39">
        <v>1850.2743786868016</v>
      </c>
      <c r="O47" s="39">
        <v>1850.2743786868016</v>
      </c>
      <c r="P47" s="39">
        <v>1853.9926666868014</v>
      </c>
      <c r="Q47" s="39">
        <v>1501.2136124533031</v>
      </c>
      <c r="R47" s="39">
        <v>1348.4858748268175</v>
      </c>
      <c r="S47" s="39">
        <v>1267.0260061568174</v>
      </c>
      <c r="T47" s="39">
        <v>1620.8719623561467</v>
      </c>
      <c r="U47" s="39">
        <v>1723.2668881626357</v>
      </c>
      <c r="V47" s="39">
        <v>1622.4140615343929</v>
      </c>
      <c r="W47" s="39">
        <v>1568.4138133249126</v>
      </c>
    </row>
    <row r="48" spans="1:23" s="18" customFormat="1" ht="15" customHeight="1" x14ac:dyDescent="0.3">
      <c r="B48" s="13" t="s">
        <v>45</v>
      </c>
      <c r="C48" s="19"/>
      <c r="D48" s="20">
        <f>D51+D54+D55+D58+D64+D67+D84+D88</f>
        <v>61321.229000000007</v>
      </c>
      <c r="E48" s="36"/>
      <c r="F48" s="20">
        <f t="shared" ref="F48:G48" si="40">F51+F54+F55+F58+F64+F67+F84+F88</f>
        <v>0</v>
      </c>
      <c r="G48" s="20">
        <f t="shared" si="40"/>
        <v>0</v>
      </c>
      <c r="H48" s="19"/>
      <c r="I48" s="20">
        <f t="shared" ref="I48:J48" si="41">I51+I54+I55+I58+I64+I67+I84+I88</f>
        <v>61570.531367818003</v>
      </c>
      <c r="J48" s="20">
        <f t="shared" si="41"/>
        <v>61329.954572195435</v>
      </c>
      <c r="K48" s="20">
        <f t="shared" ref="K48:L48" si="42">K51+K54+K55+K58+K64+K67+K84+K88</f>
        <v>61297.011569138864</v>
      </c>
      <c r="L48" s="20">
        <f t="shared" si="42"/>
        <v>61568.731330125287</v>
      </c>
      <c r="M48" s="20">
        <f t="shared" ref="M48:N48" si="43">M51+M54+M55+M58+M64+M67+M84+M88</f>
        <v>61726.606004367299</v>
      </c>
      <c r="N48" s="20">
        <f t="shared" si="43"/>
        <v>61890.782793126447</v>
      </c>
      <c r="O48" s="20">
        <f t="shared" ref="O48:P48" si="44">O51+O54+O55+O58+O64+O67+O84+O88</f>
        <v>61885.246604479747</v>
      </c>
      <c r="P48" s="20">
        <f t="shared" si="44"/>
        <v>62004.423895769985</v>
      </c>
      <c r="Q48" s="20">
        <f t="shared" ref="Q48:R48" si="45">Q51+Q54+Q55+Q58+Q64+Q67+Q84+Q88</f>
        <v>61810.356125751932</v>
      </c>
      <c r="R48" s="20">
        <f t="shared" si="45"/>
        <v>61626.962199476991</v>
      </c>
      <c r="S48" s="20">
        <f t="shared" ref="S48:T48" si="46">S51+S54+S55+S58+S64+S67+S84+S88</f>
        <v>61540.22640092529</v>
      </c>
      <c r="T48" s="20">
        <f t="shared" si="46"/>
        <v>62271.862017092892</v>
      </c>
      <c r="U48" s="20">
        <f t="shared" ref="U48:V48" si="47">U51+U54+U55+U58+U64+U67+U84+U88</f>
        <v>62360.464111616246</v>
      </c>
      <c r="V48" s="20">
        <f t="shared" si="47"/>
        <v>62306.604773186271</v>
      </c>
      <c r="W48" s="20">
        <f t="shared" ref="W48" si="48">W51+W54+W55+W58+W64+W67+W84+W88</f>
        <v>62038.254532860628</v>
      </c>
    </row>
    <row r="49" spans="1:23" s="18" customFormat="1" ht="15" customHeight="1" x14ac:dyDescent="0.3">
      <c r="B49" s="13" t="s">
        <v>8</v>
      </c>
      <c r="C49" s="19"/>
      <c r="D49" s="21">
        <f>D48/D$96*100</f>
        <v>46.690659489301844</v>
      </c>
      <c r="E49" s="19"/>
      <c r="F49" s="21" t="e">
        <f>F48/F$96*100</f>
        <v>#DIV/0!</v>
      </c>
      <c r="G49" s="21" t="e">
        <f>G48/G$96*100</f>
        <v>#DIV/0!</v>
      </c>
      <c r="H49" s="19"/>
      <c r="I49" s="21">
        <f t="shared" ref="I49:J49" si="49">I48/I$96*100</f>
        <v>47.957169459264023</v>
      </c>
      <c r="J49" s="21">
        <f t="shared" si="49"/>
        <v>47.769784651965303</v>
      </c>
      <c r="K49" s="21">
        <f t="shared" ref="K49:L49" si="50">K48/K$96*100</f>
        <v>47.47198324779869</v>
      </c>
      <c r="L49" s="21">
        <f t="shared" si="50"/>
        <v>47.427509154840273</v>
      </c>
      <c r="M49" s="21">
        <f t="shared" ref="M49:N49" si="51">M48/M$96*100</f>
        <v>47.549122876548829</v>
      </c>
      <c r="N49" s="21">
        <f t="shared" si="51"/>
        <v>47.362120725679254</v>
      </c>
      <c r="O49" s="21">
        <f t="shared" ref="O49:P49" si="52">O48/O$96*100</f>
        <v>47.357884139499347</v>
      </c>
      <c r="P49" s="21">
        <f t="shared" si="52"/>
        <v>47.449084945226986</v>
      </c>
      <c r="Q49" s="21">
        <f t="shared" ref="Q49:R49" si="53">Q48/Q$96*100</f>
        <v>46.946701730852055</v>
      </c>
      <c r="R49" s="21">
        <f t="shared" si="53"/>
        <v>46.96827535520093</v>
      </c>
      <c r="S49" s="21">
        <f t="shared" ref="S49:T49" si="54">S48/S$96*100</f>
        <v>46.902170671079993</v>
      </c>
      <c r="T49" s="21">
        <f t="shared" si="54"/>
        <v>47.459778280694145</v>
      </c>
      <c r="U49" s="21">
        <f t="shared" ref="U49:V49" si="55">U48/U$96*100</f>
        <v>47.527305340670758</v>
      </c>
      <c r="V49" s="21">
        <f t="shared" si="55"/>
        <v>47.835540552012965</v>
      </c>
      <c r="W49" s="21">
        <f t="shared" ref="W49" si="56">W48/W$96*100</f>
        <v>47.629516185094424</v>
      </c>
    </row>
    <row r="50" spans="1:23" ht="15" customHeight="1" x14ac:dyDescent="0.3">
      <c r="A50" s="26"/>
      <c r="B50" s="8" t="s">
        <v>46</v>
      </c>
      <c r="C50" s="22"/>
      <c r="D50" s="23">
        <v>55915.001000000004</v>
      </c>
      <c r="E50" s="22"/>
      <c r="F50" s="23"/>
      <c r="G50" s="23"/>
      <c r="H50" s="22"/>
      <c r="I50" s="23">
        <v>54922.333424749311</v>
      </c>
      <c r="J50" s="23">
        <v>55180.13522464109</v>
      </c>
      <c r="K50" s="23">
        <v>54999.743843810182</v>
      </c>
      <c r="L50" s="23">
        <v>55068.331422820265</v>
      </c>
      <c r="M50" s="23">
        <v>55187.977742348863</v>
      </c>
      <c r="N50" s="23">
        <v>55702.372319869428</v>
      </c>
      <c r="O50" s="23">
        <v>55706.311572055092</v>
      </c>
      <c r="P50" s="23">
        <v>55714.611401865084</v>
      </c>
      <c r="Q50" s="23">
        <v>55877.290190490443</v>
      </c>
      <c r="R50" s="23">
        <v>55838.895126563897</v>
      </c>
      <c r="S50" s="23">
        <v>55850.712483763185</v>
      </c>
      <c r="T50" s="23">
        <v>56160.940129213239</v>
      </c>
      <c r="U50" s="23">
        <v>55970.917486760256</v>
      </c>
      <c r="V50" s="23">
        <v>56022.537853655391</v>
      </c>
      <c r="W50" s="23">
        <v>56539.093368025628</v>
      </c>
    </row>
    <row r="51" spans="1:23" ht="15" customHeight="1" x14ac:dyDescent="0.3">
      <c r="A51" s="26"/>
      <c r="B51" s="9" t="s">
        <v>47</v>
      </c>
      <c r="C51" s="36"/>
      <c r="D51" s="34">
        <v>14013.313</v>
      </c>
      <c r="E51" s="36"/>
      <c r="F51" s="34"/>
      <c r="G51" s="34"/>
      <c r="H51" s="36"/>
      <c r="I51" s="37">
        <v>14462.811726111195</v>
      </c>
      <c r="J51" s="39">
        <v>14319.228297766989</v>
      </c>
      <c r="K51" s="39">
        <v>14359.989404852196</v>
      </c>
      <c r="L51" s="39">
        <v>14385.909448766066</v>
      </c>
      <c r="M51" s="39">
        <v>14560.343807820856</v>
      </c>
      <c r="N51" s="39">
        <v>14590.013404078287</v>
      </c>
      <c r="O51" s="39">
        <v>14565.224370186344</v>
      </c>
      <c r="P51" s="39">
        <v>14504.561892342937</v>
      </c>
      <c r="Q51" s="39">
        <v>14385.29834580926</v>
      </c>
      <c r="R51" s="39">
        <v>14358.532293263195</v>
      </c>
      <c r="S51" s="39">
        <v>14440.191209246892</v>
      </c>
      <c r="T51" s="39">
        <v>14520.077417869405</v>
      </c>
      <c r="U51" s="39">
        <v>14429.967616147747</v>
      </c>
      <c r="V51" s="39">
        <v>14550.726247947572</v>
      </c>
      <c r="W51" s="39">
        <v>14540.703857663646</v>
      </c>
    </row>
    <row r="52" spans="1:23" ht="15" customHeight="1" x14ac:dyDescent="0.3">
      <c r="A52" s="26"/>
      <c r="B52" s="10" t="s">
        <v>48</v>
      </c>
      <c r="C52" s="36"/>
      <c r="D52" s="34">
        <v>10147.107</v>
      </c>
      <c r="E52" s="36"/>
      <c r="F52" s="34"/>
      <c r="G52" s="34"/>
      <c r="H52" s="36"/>
      <c r="I52" s="37">
        <v>10355.390722897891</v>
      </c>
      <c r="J52" s="39">
        <v>10254.586121977161</v>
      </c>
      <c r="K52" s="39">
        <v>10285.72065803958</v>
      </c>
      <c r="L52" s="39">
        <v>10323.713411681021</v>
      </c>
      <c r="M52" s="39">
        <v>10423.668919730668</v>
      </c>
      <c r="N52" s="39">
        <v>10491.579100037325</v>
      </c>
      <c r="O52" s="39">
        <v>10479.48839150753</v>
      </c>
      <c r="P52" s="39">
        <v>10409.223210009</v>
      </c>
      <c r="Q52" s="39">
        <v>10479.634894495039</v>
      </c>
      <c r="R52" s="39">
        <v>10467.131396425821</v>
      </c>
      <c r="S52" s="39">
        <v>10509.754529249358</v>
      </c>
      <c r="T52" s="39">
        <v>10478.518154536281</v>
      </c>
      <c r="U52" s="39">
        <v>10448.502860076142</v>
      </c>
      <c r="V52" s="39">
        <v>10460.616973022694</v>
      </c>
      <c r="W52" s="39">
        <v>10442.27778678709</v>
      </c>
    </row>
    <row r="53" spans="1:23" ht="15" customHeight="1" x14ac:dyDescent="0.3">
      <c r="A53" s="26"/>
      <c r="B53" s="10" t="s">
        <v>49</v>
      </c>
      <c r="C53" s="36"/>
      <c r="D53" s="34">
        <v>3866.2060000000001</v>
      </c>
      <c r="E53" s="36"/>
      <c r="F53" s="34"/>
      <c r="G53" s="34"/>
      <c r="H53" s="36"/>
      <c r="I53" s="37">
        <v>4107.4210032133042</v>
      </c>
      <c r="J53" s="39">
        <v>4064.6421757898283</v>
      </c>
      <c r="K53" s="39">
        <v>4074.268746812616</v>
      </c>
      <c r="L53" s="39">
        <v>4062.1960370850447</v>
      </c>
      <c r="M53" s="39">
        <v>4136.6748880901896</v>
      </c>
      <c r="N53" s="39">
        <v>4098.4343040409622</v>
      </c>
      <c r="O53" s="39">
        <v>4085.7359786788147</v>
      </c>
      <c r="P53" s="39">
        <v>4095.3386823339365</v>
      </c>
      <c r="Q53" s="39">
        <v>3905.6634513142212</v>
      </c>
      <c r="R53" s="39">
        <v>3891.4008968373751</v>
      </c>
      <c r="S53" s="39">
        <v>3930.4366799975337</v>
      </c>
      <c r="T53" s="39">
        <v>4041.5592633331244</v>
      </c>
      <c r="U53" s="39">
        <v>3981.4647560716053</v>
      </c>
      <c r="V53" s="39">
        <v>4090.1092749248792</v>
      </c>
      <c r="W53" s="39">
        <v>4098.426070876556</v>
      </c>
    </row>
    <row r="54" spans="1:23" ht="15" customHeight="1" x14ac:dyDescent="0.3">
      <c r="A54" s="26"/>
      <c r="B54" s="9" t="s">
        <v>50</v>
      </c>
      <c r="C54" s="36"/>
      <c r="D54" s="34">
        <v>8140.1030000000001</v>
      </c>
      <c r="E54" s="36"/>
      <c r="F54" s="34"/>
      <c r="G54" s="34"/>
      <c r="H54" s="36"/>
      <c r="I54" s="37">
        <v>7510.4099635139928</v>
      </c>
      <c r="J54" s="39">
        <v>7600.1612044791291</v>
      </c>
      <c r="K54" s="39">
        <v>7459.4604646523903</v>
      </c>
      <c r="L54" s="39">
        <v>7398.0516772414148</v>
      </c>
      <c r="M54" s="39">
        <v>7653.596674632794</v>
      </c>
      <c r="N54" s="39">
        <v>8083.0886600486683</v>
      </c>
      <c r="O54" s="39">
        <v>8144.7937307740176</v>
      </c>
      <c r="P54" s="39">
        <v>7908.1365047429554</v>
      </c>
      <c r="Q54" s="39">
        <v>7958.3578591942596</v>
      </c>
      <c r="R54" s="39">
        <v>7738.7024436740612</v>
      </c>
      <c r="S54" s="39">
        <v>7641.8625329557744</v>
      </c>
      <c r="T54" s="39">
        <v>7639.3789131980811</v>
      </c>
      <c r="U54" s="39">
        <v>7575.9370958351046</v>
      </c>
      <c r="V54" s="39">
        <v>7556.3026212272534</v>
      </c>
      <c r="W54" s="39">
        <v>7851.2200817161702</v>
      </c>
    </row>
    <row r="55" spans="1:23" ht="15" customHeight="1" x14ac:dyDescent="0.3">
      <c r="A55" s="26"/>
      <c r="B55" s="9" t="s">
        <v>51</v>
      </c>
      <c r="C55" s="36"/>
      <c r="D55" s="34">
        <v>146.40600000000001</v>
      </c>
      <c r="E55" s="36"/>
      <c r="F55" s="34"/>
      <c r="G55" s="34"/>
      <c r="H55" s="36"/>
      <c r="I55" s="37">
        <v>211.28168161049172</v>
      </c>
      <c r="J55" s="39">
        <v>310.33419790730142</v>
      </c>
      <c r="K55" s="39">
        <v>194.55315703293408</v>
      </c>
      <c r="L55" s="39">
        <v>194.60550289158513</v>
      </c>
      <c r="M55" s="39">
        <v>117.54226642297957</v>
      </c>
      <c r="N55" s="39">
        <v>134.94171732184239</v>
      </c>
      <c r="O55" s="39">
        <v>129.70529146180604</v>
      </c>
      <c r="P55" s="39">
        <v>116.26945906677875</v>
      </c>
      <c r="Q55" s="39">
        <v>120.17884956597476</v>
      </c>
      <c r="R55" s="39">
        <v>138.38925842350329</v>
      </c>
      <c r="S55" s="39">
        <v>135.79180285409763</v>
      </c>
      <c r="T55" s="39">
        <v>141.15941060987188</v>
      </c>
      <c r="U55" s="39">
        <v>140.15941060987188</v>
      </c>
      <c r="V55" s="39">
        <v>155.55974951987179</v>
      </c>
      <c r="W55" s="39">
        <v>155.55974951987181</v>
      </c>
    </row>
    <row r="56" spans="1:23" ht="15" customHeight="1" x14ac:dyDescent="0.3">
      <c r="A56" s="26"/>
      <c r="B56" s="10" t="s">
        <v>52</v>
      </c>
      <c r="C56" s="36"/>
      <c r="D56" s="34">
        <v>146.40600000000001</v>
      </c>
      <c r="E56" s="36"/>
      <c r="F56" s="34"/>
      <c r="G56" s="34"/>
      <c r="H56" s="36"/>
      <c r="I56" s="37">
        <v>188.3532033197371</v>
      </c>
      <c r="J56" s="39">
        <v>287.40581556032623</v>
      </c>
      <c r="K56" s="39">
        <v>171.65435102748756</v>
      </c>
      <c r="L56" s="39">
        <v>171.65435102748756</v>
      </c>
      <c r="M56" s="39">
        <v>103.36189364981493</v>
      </c>
      <c r="N56" s="39">
        <v>120.76134454867776</v>
      </c>
      <c r="O56" s="39">
        <v>115.52491868864139</v>
      </c>
      <c r="P56" s="39">
        <v>102.08908629361412</v>
      </c>
      <c r="Q56" s="39">
        <v>101.61308724734366</v>
      </c>
      <c r="R56" s="39">
        <v>115.43810655940572</v>
      </c>
      <c r="S56" s="39">
        <v>112.84065099000004</v>
      </c>
      <c r="T56" s="39">
        <v>114.68131700000005</v>
      </c>
      <c r="U56" s="39">
        <v>113.68131700000005</v>
      </c>
      <c r="V56" s="39">
        <v>129.08165590999997</v>
      </c>
      <c r="W56" s="39">
        <v>129.08165590999999</v>
      </c>
    </row>
    <row r="57" spans="1:23" ht="15" customHeight="1" x14ac:dyDescent="0.3">
      <c r="A57" s="26"/>
      <c r="B57" s="10" t="s">
        <v>53</v>
      </c>
      <c r="C57" s="36"/>
      <c r="D57" s="34">
        <v>0</v>
      </c>
      <c r="E57" s="36"/>
      <c r="F57" s="34"/>
      <c r="G57" s="34"/>
      <c r="H57" s="36"/>
      <c r="I57" s="37">
        <v>22.928478290754601</v>
      </c>
      <c r="J57" s="39">
        <v>22.928382346975205</v>
      </c>
      <c r="K57" s="39">
        <v>22.898806005446509</v>
      </c>
      <c r="L57" s="39">
        <v>22.951151864097568</v>
      </c>
      <c r="M57" s="39">
        <v>14.180372773164635</v>
      </c>
      <c r="N57" s="39">
        <v>14.180372773164635</v>
      </c>
      <c r="O57" s="39">
        <v>14.180372773164635</v>
      </c>
      <c r="P57" s="39">
        <v>14.180372773164635</v>
      </c>
      <c r="Q57" s="39">
        <v>18.565762318631101</v>
      </c>
      <c r="R57" s="39">
        <v>22.951151864097568</v>
      </c>
      <c r="S57" s="39">
        <v>22.951151864097568</v>
      </c>
      <c r="T57" s="39">
        <v>26.478093609871831</v>
      </c>
      <c r="U57" s="39">
        <v>26.478093609871831</v>
      </c>
      <c r="V57" s="39">
        <v>26.478093609871831</v>
      </c>
      <c r="W57" s="39">
        <v>26.478093609871831</v>
      </c>
    </row>
    <row r="58" spans="1:23" ht="15" customHeight="1" x14ac:dyDescent="0.3">
      <c r="A58" s="26"/>
      <c r="B58" s="9" t="s">
        <v>54</v>
      </c>
      <c r="C58" s="36"/>
      <c r="D58" s="34">
        <v>1946.2629999999999</v>
      </c>
      <c r="E58" s="36"/>
      <c r="F58" s="34"/>
      <c r="G58" s="34"/>
      <c r="H58" s="36"/>
      <c r="I58" s="37">
        <v>2077.1398966202651</v>
      </c>
      <c r="J58" s="39">
        <v>2191.2042898031</v>
      </c>
      <c r="K58" s="39">
        <v>2161.9181243857929</v>
      </c>
      <c r="L58" s="39">
        <v>2127.6361213500604</v>
      </c>
      <c r="M58" s="39">
        <v>2148.1612411682836</v>
      </c>
      <c r="N58" s="39">
        <v>2181.9371078224344</v>
      </c>
      <c r="O58" s="39">
        <v>2186.8207503673257</v>
      </c>
      <c r="P58" s="39">
        <v>2272.0407381292653</v>
      </c>
      <c r="Q58" s="39">
        <v>2343.0942421390669</v>
      </c>
      <c r="R58" s="39">
        <v>2325.9238712382157</v>
      </c>
      <c r="S58" s="39">
        <v>2255.8573989065553</v>
      </c>
      <c r="T58" s="39">
        <v>2344.9524169830825</v>
      </c>
      <c r="U58" s="39">
        <v>2284.8123258325909</v>
      </c>
      <c r="V58" s="39">
        <v>2279.0820678300606</v>
      </c>
      <c r="W58" s="39">
        <v>2261.3024461114578</v>
      </c>
    </row>
    <row r="59" spans="1:23" s="26" customFormat="1" ht="15" customHeight="1" x14ac:dyDescent="0.3">
      <c r="B59" s="10" t="s">
        <v>55</v>
      </c>
      <c r="C59" s="36"/>
      <c r="D59" s="34">
        <v>259.16899999999998</v>
      </c>
      <c r="E59" s="36"/>
      <c r="F59" s="34"/>
      <c r="G59" s="34"/>
      <c r="H59" s="36"/>
      <c r="I59" s="37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</row>
    <row r="60" spans="1:23" s="26" customFormat="1" ht="15" customHeight="1" x14ac:dyDescent="0.3">
      <c r="B60" s="10" t="s">
        <v>56</v>
      </c>
      <c r="C60" s="36"/>
      <c r="D60" s="34">
        <v>325.36700000000002</v>
      </c>
      <c r="E60" s="36"/>
      <c r="F60" s="34"/>
      <c r="G60" s="34"/>
      <c r="H60" s="36"/>
      <c r="I60" s="37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</row>
    <row r="61" spans="1:23" s="26" customFormat="1" ht="15" customHeight="1" x14ac:dyDescent="0.3">
      <c r="B61" s="11" t="s">
        <v>57</v>
      </c>
      <c r="C61" s="36"/>
      <c r="D61" s="34">
        <v>16.367000000000001</v>
      </c>
      <c r="E61" s="36"/>
      <c r="F61" s="34"/>
      <c r="G61" s="34"/>
      <c r="H61" s="36"/>
      <c r="I61" s="37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</row>
    <row r="62" spans="1:23" s="26" customFormat="1" ht="15" customHeight="1" x14ac:dyDescent="0.3">
      <c r="B62" s="11" t="s">
        <v>58</v>
      </c>
      <c r="C62" s="36"/>
      <c r="D62" s="34">
        <v>303</v>
      </c>
      <c r="E62" s="36"/>
      <c r="F62" s="34"/>
      <c r="G62" s="34"/>
      <c r="H62" s="36"/>
      <c r="I62" s="37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s="26" customFormat="1" ht="15" customHeight="1" x14ac:dyDescent="0.3">
      <c r="B63" s="10" t="s">
        <v>18</v>
      </c>
      <c r="C63" s="36"/>
      <c r="D63" s="34">
        <v>1361.7270000000001</v>
      </c>
      <c r="E63" s="36"/>
      <c r="F63" s="34"/>
      <c r="G63" s="34"/>
      <c r="H63" s="36"/>
      <c r="I63" s="37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5" customHeight="1" x14ac:dyDescent="0.3">
      <c r="A64" s="26"/>
      <c r="B64" s="9" t="s">
        <v>59</v>
      </c>
      <c r="C64" s="36"/>
      <c r="D64" s="34">
        <v>1829.596</v>
      </c>
      <c r="E64" s="36"/>
      <c r="F64" s="34"/>
      <c r="G64" s="34"/>
      <c r="H64" s="36"/>
      <c r="I64" s="37">
        <v>1678.600843536507</v>
      </c>
      <c r="J64" s="39">
        <v>1651.3475737230897</v>
      </c>
      <c r="K64" s="39">
        <v>1684.4985484552956</v>
      </c>
      <c r="L64" s="39">
        <v>1683.7007520768836</v>
      </c>
      <c r="M64" s="39">
        <v>1702.3538766528218</v>
      </c>
      <c r="N64" s="39">
        <v>1701.0419761857609</v>
      </c>
      <c r="O64" s="39">
        <v>1703.6224121256203</v>
      </c>
      <c r="P64" s="39">
        <v>1702.0398867683657</v>
      </c>
      <c r="Q64" s="39">
        <v>1759.4782220037905</v>
      </c>
      <c r="R64" s="39">
        <v>1759.1788012191528</v>
      </c>
      <c r="S64" s="39">
        <v>1755.2887014926491</v>
      </c>
      <c r="T64" s="39">
        <v>1831.1989742192004</v>
      </c>
      <c r="U64" s="39">
        <v>1831.1375870770871</v>
      </c>
      <c r="V64" s="39">
        <v>1804.736089751179</v>
      </c>
      <c r="W64" s="39">
        <v>1810.3198797727878</v>
      </c>
    </row>
    <row r="65" spans="1:23" ht="15" customHeight="1" x14ac:dyDescent="0.3">
      <c r="A65" s="26"/>
      <c r="B65" s="10" t="s">
        <v>39</v>
      </c>
      <c r="C65" s="36"/>
      <c r="D65" s="34">
        <v>1829.596</v>
      </c>
      <c r="E65" s="36"/>
      <c r="F65" s="34"/>
      <c r="G65" s="34"/>
      <c r="H65" s="36"/>
      <c r="I65" s="37">
        <v>1678.600843536507</v>
      </c>
      <c r="J65" s="39">
        <v>1651.3475737230897</v>
      </c>
      <c r="K65" s="39">
        <v>1684.4985484552956</v>
      </c>
      <c r="L65" s="39">
        <v>1683.7007520768836</v>
      </c>
      <c r="M65" s="39">
        <v>1702.3538766528218</v>
      </c>
      <c r="N65" s="39">
        <v>1701.0419761857609</v>
      </c>
      <c r="O65" s="39">
        <v>1703.6224121256203</v>
      </c>
      <c r="P65" s="39">
        <v>1702.0398867683657</v>
      </c>
      <c r="Q65" s="39">
        <v>1759.4782220037905</v>
      </c>
      <c r="R65" s="39">
        <v>1759.1788012191528</v>
      </c>
      <c r="S65" s="39">
        <v>1755.2887014926491</v>
      </c>
      <c r="T65" s="39">
        <v>1831.1989742192004</v>
      </c>
      <c r="U65" s="39">
        <v>1831.1375870770871</v>
      </c>
      <c r="V65" s="39">
        <v>1804.736089751179</v>
      </c>
      <c r="W65" s="39">
        <v>1810.3198797727878</v>
      </c>
    </row>
    <row r="66" spans="1:23" ht="15" customHeight="1" x14ac:dyDescent="0.3">
      <c r="A66" s="26"/>
      <c r="B66" s="10" t="s">
        <v>60</v>
      </c>
      <c r="C66" s="36"/>
      <c r="D66" s="34">
        <v>0</v>
      </c>
      <c r="E66" s="36"/>
      <c r="F66" s="34"/>
      <c r="G66" s="34"/>
      <c r="H66" s="36"/>
      <c r="I66" s="37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39">
        <v>0</v>
      </c>
      <c r="U66" s="39">
        <v>0</v>
      </c>
      <c r="V66" s="39">
        <v>0</v>
      </c>
      <c r="W66" s="39">
        <v>0</v>
      </c>
    </row>
    <row r="67" spans="1:23" ht="15" customHeight="1" x14ac:dyDescent="0.3">
      <c r="A67" s="26"/>
      <c r="B67" s="9" t="s">
        <v>61</v>
      </c>
      <c r="C67" s="36"/>
      <c r="D67" s="34">
        <v>26763.482000000004</v>
      </c>
      <c r="E67" s="36"/>
      <c r="F67" s="34"/>
      <c r="G67" s="34"/>
      <c r="H67" s="36"/>
      <c r="I67" s="37">
        <v>26451.225055886505</v>
      </c>
      <c r="J67" s="39">
        <v>26588.694424283924</v>
      </c>
      <c r="K67" s="39">
        <v>26683.686112122363</v>
      </c>
      <c r="L67" s="39">
        <v>26822.678888185052</v>
      </c>
      <c r="M67" s="39">
        <v>26533.661248705033</v>
      </c>
      <c r="N67" s="39">
        <v>26478.232753566685</v>
      </c>
      <c r="O67" s="39">
        <v>26425.897849326677</v>
      </c>
      <c r="P67" s="39">
        <v>26733.968989812689</v>
      </c>
      <c r="Q67" s="39">
        <v>26881.439423803255</v>
      </c>
      <c r="R67" s="39">
        <v>27033.664850364337</v>
      </c>
      <c r="S67" s="39">
        <v>27194.946124843904</v>
      </c>
      <c r="T67" s="39">
        <v>27282.457987539055</v>
      </c>
      <c r="U67" s="39">
        <v>27336.638384950791</v>
      </c>
      <c r="V67" s="39">
        <v>27305.562765892384</v>
      </c>
      <c r="W67" s="39">
        <v>27424.928797239954</v>
      </c>
    </row>
    <row r="68" spans="1:23" ht="15" customHeight="1" x14ac:dyDescent="0.3">
      <c r="A68" s="26"/>
      <c r="B68" s="10" t="s">
        <v>109</v>
      </c>
      <c r="C68" s="36"/>
      <c r="D68" s="34">
        <v>21826.293000000001</v>
      </c>
      <c r="E68" s="36"/>
      <c r="F68" s="34"/>
      <c r="G68" s="34"/>
      <c r="H68" s="36"/>
      <c r="I68" s="37">
        <v>21775.410575572369</v>
      </c>
      <c r="J68" s="39">
        <v>21965.46533501157</v>
      </c>
      <c r="K68" s="39">
        <v>21977.997125974867</v>
      </c>
      <c r="L68" s="39">
        <v>22020.179385763859</v>
      </c>
      <c r="M68" s="39">
        <v>21956.278442211238</v>
      </c>
      <c r="N68" s="39">
        <v>22184.009165942887</v>
      </c>
      <c r="O68" s="39">
        <v>22181.16791170288</v>
      </c>
      <c r="P68" s="39">
        <v>22137.304721188892</v>
      </c>
      <c r="Q68" s="39">
        <v>22224.806360146289</v>
      </c>
      <c r="R68" s="39">
        <v>22273.160514460102</v>
      </c>
      <c r="S68" s="39">
        <v>22352.779674906498</v>
      </c>
      <c r="T68" s="39">
        <v>22289.857244014613</v>
      </c>
      <c r="U68" s="39">
        <v>22262.093153363752</v>
      </c>
      <c r="V68" s="39">
        <v>22365.014782495346</v>
      </c>
      <c r="W68" s="39">
        <v>22538.756617892916</v>
      </c>
    </row>
    <row r="69" spans="1:23" ht="15" customHeight="1" x14ac:dyDescent="0.3">
      <c r="A69" s="26"/>
      <c r="B69" s="11" t="s">
        <v>62</v>
      </c>
      <c r="C69" s="36"/>
      <c r="D69" s="34">
        <v>57.557000000000002</v>
      </c>
      <c r="E69" s="36"/>
      <c r="F69" s="34"/>
      <c r="G69" s="34"/>
      <c r="H69" s="36"/>
      <c r="I69" s="37">
        <v>71.685737594465309</v>
      </c>
      <c r="J69" s="39">
        <v>71.687864594465324</v>
      </c>
      <c r="K69" s="39">
        <v>74.9171576189419</v>
      </c>
      <c r="L69" s="39">
        <v>83.784717788492898</v>
      </c>
      <c r="M69" s="39">
        <v>91.447666575935557</v>
      </c>
      <c r="N69" s="39">
        <v>71.231736818098668</v>
      </c>
      <c r="O69" s="39">
        <v>71.231736818098668</v>
      </c>
      <c r="P69" s="39">
        <v>71.219254418098672</v>
      </c>
      <c r="Q69" s="39">
        <v>63.57743727549866</v>
      </c>
      <c r="R69" s="39">
        <v>205.21268134459157</v>
      </c>
      <c r="S69" s="39">
        <v>208.55068134459157</v>
      </c>
      <c r="T69" s="39">
        <v>217.47275491500849</v>
      </c>
      <c r="U69" s="39">
        <v>192.89377070582287</v>
      </c>
      <c r="V69" s="39">
        <v>192.89847163582289</v>
      </c>
      <c r="W69" s="39">
        <v>195.04115069616478</v>
      </c>
    </row>
    <row r="70" spans="1:23" ht="15" customHeight="1" x14ac:dyDescent="0.3">
      <c r="A70" s="26"/>
      <c r="B70" s="11" t="s">
        <v>63</v>
      </c>
      <c r="C70" s="36"/>
      <c r="D70" s="34">
        <v>1196.4580000000001</v>
      </c>
      <c r="E70" s="36"/>
      <c r="F70" s="34"/>
      <c r="G70" s="34"/>
      <c r="H70" s="36"/>
      <c r="I70" s="37">
        <v>1134.451865</v>
      </c>
      <c r="J70" s="39">
        <v>1116.685815</v>
      </c>
      <c r="K70" s="39">
        <v>1116.3948150000001</v>
      </c>
      <c r="L70" s="39">
        <v>1121.553815</v>
      </c>
      <c r="M70" s="39">
        <v>1120.534864</v>
      </c>
      <c r="N70" s="39">
        <v>1109.345333</v>
      </c>
      <c r="O70" s="39">
        <v>1109.0585160000001</v>
      </c>
      <c r="P70" s="39">
        <v>1108.855487</v>
      </c>
      <c r="Q70" s="39">
        <v>1074.415575085816</v>
      </c>
      <c r="R70" s="39">
        <v>1076.2305873915257</v>
      </c>
      <c r="S70" s="39">
        <v>1080.0658741198506</v>
      </c>
      <c r="T70" s="39">
        <v>1081.2975598654623</v>
      </c>
      <c r="U70" s="39">
        <v>1081.2975598654623</v>
      </c>
      <c r="V70" s="39">
        <v>1085.0301788299998</v>
      </c>
      <c r="W70" s="39">
        <v>1085.0301788299998</v>
      </c>
    </row>
    <row r="71" spans="1:23" ht="15" customHeight="1" x14ac:dyDescent="0.3">
      <c r="A71" s="26"/>
      <c r="B71" s="11" t="s">
        <v>64</v>
      </c>
      <c r="C71" s="36"/>
      <c r="D71" s="34">
        <v>12035.701999999999</v>
      </c>
      <c r="E71" s="36"/>
      <c r="F71" s="34"/>
      <c r="G71" s="34"/>
      <c r="H71" s="36"/>
      <c r="I71" s="37">
        <v>12941.63623426079</v>
      </c>
      <c r="J71" s="39">
        <v>13035.311493227398</v>
      </c>
      <c r="K71" s="39">
        <v>13046.741328217397</v>
      </c>
      <c r="L71" s="39">
        <v>13046.741328217397</v>
      </c>
      <c r="M71" s="39">
        <v>12964.889329989999</v>
      </c>
      <c r="N71" s="39">
        <v>13091.853469989999</v>
      </c>
      <c r="O71" s="39">
        <v>13090.653137990001</v>
      </c>
      <c r="P71" s="39">
        <v>13090.295987989999</v>
      </c>
      <c r="Q71" s="39">
        <v>13230.61262699</v>
      </c>
      <c r="R71" s="39">
        <v>13238.421889981935</v>
      </c>
      <c r="S71" s="39">
        <v>13293.831126989999</v>
      </c>
      <c r="T71" s="39">
        <v>13171.20996599</v>
      </c>
      <c r="U71" s="39">
        <v>13171.20996599</v>
      </c>
      <c r="V71" s="39">
        <v>13185.27220105</v>
      </c>
      <c r="W71" s="39">
        <v>13185.272201050002</v>
      </c>
    </row>
    <row r="72" spans="1:23" ht="15" customHeight="1" x14ac:dyDescent="0.3">
      <c r="A72" s="26"/>
      <c r="B72" s="11" t="s">
        <v>65</v>
      </c>
      <c r="C72" s="36"/>
      <c r="D72" s="34">
        <v>271.82900000000001</v>
      </c>
      <c r="E72" s="36"/>
      <c r="F72" s="34"/>
      <c r="G72" s="34"/>
      <c r="H72" s="36"/>
      <c r="I72" s="37">
        <v>275.68200000000002</v>
      </c>
      <c r="J72" s="39">
        <v>279.41800000000001</v>
      </c>
      <c r="K72" s="39">
        <v>269.08499999999998</v>
      </c>
      <c r="L72" s="39">
        <v>269.08499999999998</v>
      </c>
      <c r="M72" s="39">
        <v>280.30599999999998</v>
      </c>
      <c r="N72" s="39">
        <v>282.53899999999999</v>
      </c>
      <c r="O72" s="39">
        <v>282.53899999999999</v>
      </c>
      <c r="P72" s="39">
        <v>282.53899999999999</v>
      </c>
      <c r="Q72" s="39">
        <v>292</v>
      </c>
      <c r="R72" s="39">
        <v>280</v>
      </c>
      <c r="S72" s="39">
        <v>288</v>
      </c>
      <c r="T72" s="39">
        <v>292</v>
      </c>
      <c r="U72" s="39">
        <v>292</v>
      </c>
      <c r="V72" s="39">
        <v>296.41475904999999</v>
      </c>
      <c r="W72" s="39">
        <v>296.41475904999999</v>
      </c>
    </row>
    <row r="73" spans="1:23" ht="15" customHeight="1" x14ac:dyDescent="0.3">
      <c r="A73" s="26"/>
      <c r="B73" s="11" t="s">
        <v>66</v>
      </c>
      <c r="C73" s="36"/>
      <c r="D73" s="34">
        <v>2800.2530000000002</v>
      </c>
      <c r="E73" s="36"/>
      <c r="F73" s="34"/>
      <c r="G73" s="34"/>
      <c r="H73" s="36"/>
      <c r="I73" s="37">
        <v>2672.3067743609213</v>
      </c>
      <c r="J73" s="39">
        <v>2662.1292933962945</v>
      </c>
      <c r="K73" s="39">
        <v>2666.5376447509607</v>
      </c>
      <c r="L73" s="39">
        <v>2666.5376447509607</v>
      </c>
      <c r="M73" s="39">
        <v>2681.0810627509609</v>
      </c>
      <c r="N73" s="39">
        <v>2681.5530872779773</v>
      </c>
      <c r="O73" s="39">
        <v>2676.3593442779775</v>
      </c>
      <c r="P73" s="39">
        <v>2676.3789132779775</v>
      </c>
      <c r="Q73" s="39">
        <v>2683.3754874185515</v>
      </c>
      <c r="R73" s="39">
        <v>2681.2061177017299</v>
      </c>
      <c r="S73" s="39">
        <v>2680.3623527017294</v>
      </c>
      <c r="T73" s="39">
        <v>2680.2556757017296</v>
      </c>
      <c r="U73" s="39">
        <v>2670.0966757017295</v>
      </c>
      <c r="V73" s="39">
        <v>2684.7240290387867</v>
      </c>
      <c r="W73" s="39">
        <v>2685.6142727987872</v>
      </c>
    </row>
    <row r="74" spans="1:23" ht="15" customHeight="1" x14ac:dyDescent="0.3">
      <c r="A74" s="26"/>
      <c r="B74" s="14" t="s">
        <v>67</v>
      </c>
      <c r="C74" s="36"/>
      <c r="D74" s="34">
        <v>817.36300000000006</v>
      </c>
      <c r="E74" s="36"/>
      <c r="F74" s="34"/>
      <c r="G74" s="34"/>
      <c r="H74" s="36"/>
      <c r="I74" s="37">
        <v>811.55452700000001</v>
      </c>
      <c r="J74" s="39">
        <v>818.53170399999999</v>
      </c>
      <c r="K74" s="39">
        <v>818.53170399999999</v>
      </c>
      <c r="L74" s="39">
        <v>818.53170399999999</v>
      </c>
      <c r="M74" s="39">
        <v>817.14270399999998</v>
      </c>
      <c r="N74" s="39">
        <v>817.71637499999997</v>
      </c>
      <c r="O74" s="39">
        <v>818.82838400000003</v>
      </c>
      <c r="P74" s="39">
        <v>818.81442900000002</v>
      </c>
      <c r="Q74" s="39">
        <v>817.946821</v>
      </c>
      <c r="R74" s="39">
        <v>817.699117</v>
      </c>
      <c r="S74" s="39">
        <v>817.64689199999998</v>
      </c>
      <c r="T74" s="39">
        <v>817.55981700000007</v>
      </c>
      <c r="U74" s="39">
        <v>815.302817</v>
      </c>
      <c r="V74" s="39">
        <v>815.23177396999995</v>
      </c>
      <c r="W74" s="39">
        <v>815.21077396999999</v>
      </c>
    </row>
    <row r="75" spans="1:23" ht="15" customHeight="1" x14ac:dyDescent="0.3">
      <c r="A75" s="26"/>
      <c r="B75" s="14" t="s">
        <v>68</v>
      </c>
      <c r="C75" s="36"/>
      <c r="D75" s="34">
        <v>43.499000000000002</v>
      </c>
      <c r="E75" s="36"/>
      <c r="F75" s="34"/>
      <c r="G75" s="34"/>
      <c r="H75" s="36"/>
      <c r="I75" s="37">
        <v>36.848999999999997</v>
      </c>
      <c r="J75" s="39">
        <v>36.08</v>
      </c>
      <c r="K75" s="39">
        <v>36.08</v>
      </c>
      <c r="L75" s="39">
        <v>36.08</v>
      </c>
      <c r="M75" s="39">
        <v>36.948999999999998</v>
      </c>
      <c r="N75" s="39">
        <v>36.948999999999998</v>
      </c>
      <c r="O75" s="39">
        <v>36.948999999999998</v>
      </c>
      <c r="P75" s="39">
        <v>36.948999999999998</v>
      </c>
      <c r="Q75" s="39">
        <v>36.948999999999998</v>
      </c>
      <c r="R75" s="39">
        <v>36.948999999999998</v>
      </c>
      <c r="S75" s="39">
        <v>36.948999999999998</v>
      </c>
      <c r="T75" s="39">
        <v>36.948999999999998</v>
      </c>
      <c r="U75" s="39">
        <v>36.241</v>
      </c>
      <c r="V75" s="39">
        <v>36.241</v>
      </c>
      <c r="W75" s="39">
        <v>36.241</v>
      </c>
    </row>
    <row r="76" spans="1:23" ht="15" customHeight="1" x14ac:dyDescent="0.3">
      <c r="A76" s="26"/>
      <c r="B76" s="14" t="s">
        <v>69</v>
      </c>
      <c r="C76" s="36"/>
      <c r="D76" s="34">
        <v>745.77</v>
      </c>
      <c r="E76" s="36"/>
      <c r="F76" s="34"/>
      <c r="G76" s="34"/>
      <c r="H76" s="36"/>
      <c r="I76" s="37">
        <v>705.49400000000003</v>
      </c>
      <c r="J76" s="39">
        <v>694.07399999999996</v>
      </c>
      <c r="K76" s="39">
        <v>694.07399999999996</v>
      </c>
      <c r="L76" s="39">
        <v>694.07399999999996</v>
      </c>
      <c r="M76" s="39">
        <v>710.97500000000002</v>
      </c>
      <c r="N76" s="39">
        <v>710.97500000000002</v>
      </c>
      <c r="O76" s="39">
        <v>705.18899999999996</v>
      </c>
      <c r="P76" s="39">
        <v>705.18899999999996</v>
      </c>
      <c r="Q76" s="39">
        <v>700.774</v>
      </c>
      <c r="R76" s="39">
        <v>698.721</v>
      </c>
      <c r="S76" s="39">
        <v>698.70299999999997</v>
      </c>
      <c r="T76" s="39">
        <v>698.70299999999997</v>
      </c>
      <c r="U76" s="39">
        <v>694.24099999999999</v>
      </c>
      <c r="V76" s="39">
        <v>694.24099999999999</v>
      </c>
      <c r="W76" s="39">
        <v>694.25300000000004</v>
      </c>
    </row>
    <row r="77" spans="1:23" ht="15" customHeight="1" x14ac:dyDescent="0.3">
      <c r="A77" s="26"/>
      <c r="B77" s="14" t="s">
        <v>70</v>
      </c>
      <c r="C77" s="36"/>
      <c r="D77" s="34">
        <v>262.91000000000003</v>
      </c>
      <c r="E77" s="36"/>
      <c r="F77" s="34"/>
      <c r="G77" s="34"/>
      <c r="H77" s="36"/>
      <c r="I77" s="37">
        <v>152.86600000000001</v>
      </c>
      <c r="J77" s="39">
        <v>145.708</v>
      </c>
      <c r="K77" s="39">
        <v>150.797</v>
      </c>
      <c r="L77" s="39">
        <v>150.797</v>
      </c>
      <c r="M77" s="39">
        <v>150.18100000000001</v>
      </c>
      <c r="N77" s="39">
        <v>149.23400000000001</v>
      </c>
      <c r="O77" s="39">
        <v>148.24199999999999</v>
      </c>
      <c r="P77" s="39">
        <v>148.24199999999999</v>
      </c>
      <c r="Q77" s="39">
        <v>146.29599999999999</v>
      </c>
      <c r="R77" s="39">
        <v>145.4</v>
      </c>
      <c r="S77" s="39">
        <v>144.535</v>
      </c>
      <c r="T77" s="39">
        <v>144.535</v>
      </c>
      <c r="U77" s="39">
        <v>143.828</v>
      </c>
      <c r="V77" s="39">
        <v>143.828</v>
      </c>
      <c r="W77" s="39">
        <v>143.828</v>
      </c>
    </row>
    <row r="78" spans="1:23" ht="15" customHeight="1" x14ac:dyDescent="0.3">
      <c r="A78" s="26"/>
      <c r="B78" s="14" t="s">
        <v>71</v>
      </c>
      <c r="C78" s="36"/>
      <c r="D78" s="34">
        <v>668.77800000000002</v>
      </c>
      <c r="E78" s="36"/>
      <c r="F78" s="34"/>
      <c r="G78" s="34"/>
      <c r="H78" s="36"/>
      <c r="I78" s="37">
        <v>712.33290264773768</v>
      </c>
      <c r="J78" s="39">
        <v>713.69009372288338</v>
      </c>
      <c r="K78" s="39">
        <v>713.59775484448903</v>
      </c>
      <c r="L78" s="39">
        <v>713.59775484448903</v>
      </c>
      <c r="M78" s="39">
        <v>713.59775484448903</v>
      </c>
      <c r="N78" s="39">
        <v>718.89908407728058</v>
      </c>
      <c r="O78" s="39">
        <v>718.89908407728058</v>
      </c>
      <c r="P78" s="39">
        <v>718.89908407728058</v>
      </c>
      <c r="Q78" s="39">
        <v>732.10469643287161</v>
      </c>
      <c r="R78" s="39">
        <v>735.16903271604974</v>
      </c>
      <c r="S78" s="39">
        <v>735.16903271604974</v>
      </c>
      <c r="T78" s="39">
        <v>735.16903271604974</v>
      </c>
      <c r="U78" s="39">
        <v>735.16903271604974</v>
      </c>
      <c r="V78" s="39">
        <v>743.83979719000035</v>
      </c>
      <c r="W78" s="39">
        <v>743.83979719000035</v>
      </c>
    </row>
    <row r="79" spans="1:23" ht="15" customHeight="1" x14ac:dyDescent="0.3">
      <c r="A79" s="26"/>
      <c r="B79" s="14" t="s">
        <v>72</v>
      </c>
      <c r="C79" s="36"/>
      <c r="D79" s="34">
        <v>261.93299999999999</v>
      </c>
      <c r="E79" s="36"/>
      <c r="F79" s="34"/>
      <c r="G79" s="34"/>
      <c r="H79" s="36"/>
      <c r="I79" s="37">
        <v>253.21034471318353</v>
      </c>
      <c r="J79" s="39">
        <v>254.0454956734111</v>
      </c>
      <c r="K79" s="39">
        <v>253.45718590647175</v>
      </c>
      <c r="L79" s="39">
        <v>253.45718590647175</v>
      </c>
      <c r="M79" s="39">
        <v>252.23560390647208</v>
      </c>
      <c r="N79" s="39">
        <v>247.77962820069661</v>
      </c>
      <c r="O79" s="39">
        <v>248.2518762006971</v>
      </c>
      <c r="P79" s="39">
        <v>248.28540020069704</v>
      </c>
      <c r="Q79" s="39">
        <v>249.30496998568015</v>
      </c>
      <c r="R79" s="39">
        <v>247.26796798568012</v>
      </c>
      <c r="S79" s="39">
        <v>247.35942798567976</v>
      </c>
      <c r="T79" s="39">
        <v>247.33982598567991</v>
      </c>
      <c r="U79" s="39">
        <v>245.31482598567982</v>
      </c>
      <c r="V79" s="39">
        <v>251.34245787878672</v>
      </c>
      <c r="W79" s="39">
        <v>252.24170163878671</v>
      </c>
    </row>
    <row r="80" spans="1:23" ht="15" customHeight="1" x14ac:dyDescent="0.3">
      <c r="A80" s="26"/>
      <c r="B80" s="11" t="s">
        <v>73</v>
      </c>
      <c r="C80" s="36"/>
      <c r="D80" s="34">
        <v>2690.8989999999999</v>
      </c>
      <c r="E80" s="36"/>
      <c r="F80" s="34"/>
      <c r="G80" s="34"/>
      <c r="H80" s="36"/>
      <c r="I80" s="37">
        <v>2530.7907749999999</v>
      </c>
      <c r="J80" s="39">
        <v>2595.6185250000003</v>
      </c>
      <c r="K80" s="39">
        <v>2595.6606619900003</v>
      </c>
      <c r="L80" s="39">
        <v>2595.6606619900003</v>
      </c>
      <c r="M80" s="39">
        <v>2617.2696619900003</v>
      </c>
      <c r="N80" s="39">
        <v>2617.7633279900006</v>
      </c>
      <c r="O80" s="39">
        <v>2617.7778599900003</v>
      </c>
      <c r="P80" s="39">
        <v>2614.3771169899996</v>
      </c>
      <c r="Q80" s="39">
        <v>2583.2133599899998</v>
      </c>
      <c r="R80" s="39">
        <v>2615.95611899</v>
      </c>
      <c r="S80" s="39">
        <v>2616.5578999899999</v>
      </c>
      <c r="T80" s="39">
        <v>2608.9172469900004</v>
      </c>
      <c r="U80" s="39">
        <v>2607.1132469899994</v>
      </c>
      <c r="V80" s="39">
        <v>2606.7431419599998</v>
      </c>
      <c r="W80" s="39">
        <v>2606.7431419599998</v>
      </c>
    </row>
    <row r="81" spans="1:23" ht="15" customHeight="1" x14ac:dyDescent="0.3">
      <c r="A81" s="26"/>
      <c r="B81" s="14" t="s">
        <v>74</v>
      </c>
      <c r="C81" s="36"/>
      <c r="D81" s="34">
        <v>500.18299999999999</v>
      </c>
      <c r="E81" s="36"/>
      <c r="F81" s="34"/>
      <c r="G81" s="34"/>
      <c r="H81" s="36"/>
      <c r="I81" s="37">
        <v>477.55600000000004</v>
      </c>
      <c r="J81" s="39">
        <v>477.55600000000004</v>
      </c>
      <c r="K81" s="39">
        <v>477.60100000000011</v>
      </c>
      <c r="L81" s="39">
        <v>477.60100000000011</v>
      </c>
      <c r="M81" s="39">
        <v>499.21000000000004</v>
      </c>
      <c r="N81" s="39">
        <v>499.21000000000004</v>
      </c>
      <c r="O81" s="39">
        <v>499.21000000000004</v>
      </c>
      <c r="P81" s="39">
        <v>495.8159999999998</v>
      </c>
      <c r="Q81" s="39">
        <v>464.64499999999998</v>
      </c>
      <c r="R81" s="39">
        <v>497.43499999999995</v>
      </c>
      <c r="S81" s="39">
        <v>498.11400000000003</v>
      </c>
      <c r="T81" s="39">
        <v>490.48700000000008</v>
      </c>
      <c r="U81" s="39">
        <v>488.68299999999999</v>
      </c>
      <c r="V81" s="39">
        <v>488.68299999999999</v>
      </c>
      <c r="W81" s="39">
        <v>488.68299999999999</v>
      </c>
    </row>
    <row r="82" spans="1:23" ht="15" customHeight="1" x14ac:dyDescent="0.3">
      <c r="A82" s="26"/>
      <c r="B82" s="14" t="s">
        <v>75</v>
      </c>
      <c r="C82" s="36"/>
      <c r="D82" s="34">
        <v>2112.48</v>
      </c>
      <c r="E82" s="36"/>
      <c r="F82" s="34"/>
      <c r="G82" s="34"/>
      <c r="H82" s="36"/>
      <c r="I82" s="37">
        <v>2048.0929999999998</v>
      </c>
      <c r="J82" s="39">
        <v>2112.8850000000002</v>
      </c>
      <c r="K82" s="39">
        <v>2112.8850000000002</v>
      </c>
      <c r="L82" s="39">
        <v>2112.8850000000002</v>
      </c>
      <c r="M82" s="39">
        <v>2112.8850000000002</v>
      </c>
      <c r="N82" s="39">
        <v>2112.8850000000002</v>
      </c>
      <c r="O82" s="39">
        <v>2112.8850000000002</v>
      </c>
      <c r="P82" s="39">
        <v>2112.8850000000002</v>
      </c>
      <c r="Q82" s="39">
        <v>2112.8850000000002</v>
      </c>
      <c r="R82" s="39">
        <v>2112.8850000000002</v>
      </c>
      <c r="S82" s="39">
        <v>2112.8850000000002</v>
      </c>
      <c r="T82" s="39">
        <v>2112.8850000000002</v>
      </c>
      <c r="U82" s="39">
        <v>2112.8849999999993</v>
      </c>
      <c r="V82" s="39">
        <v>2112.4799999999996</v>
      </c>
      <c r="W82" s="39">
        <v>2112.4799999999996</v>
      </c>
    </row>
    <row r="83" spans="1:23" ht="15" customHeight="1" x14ac:dyDescent="0.3">
      <c r="A83" s="26"/>
      <c r="B83" s="10" t="s">
        <v>76</v>
      </c>
      <c r="C83" s="36"/>
      <c r="D83" s="34">
        <v>4937.1890000000003</v>
      </c>
      <c r="E83" s="36"/>
      <c r="F83" s="34"/>
      <c r="G83" s="34"/>
      <c r="H83" s="36"/>
      <c r="I83" s="37">
        <v>4675.8144803141386</v>
      </c>
      <c r="J83" s="39">
        <v>4623.2290892723558</v>
      </c>
      <c r="K83" s="39">
        <v>4705.6889861474938</v>
      </c>
      <c r="L83" s="39">
        <v>4802.4995024211948</v>
      </c>
      <c r="M83" s="39">
        <v>4577.3828064937961</v>
      </c>
      <c r="N83" s="39">
        <v>4294.2235876237955</v>
      </c>
      <c r="O83" s="39">
        <v>4244.7299376237961</v>
      </c>
      <c r="P83" s="39">
        <v>4596.6642686237965</v>
      </c>
      <c r="Q83" s="39">
        <v>4656.6330636569637</v>
      </c>
      <c r="R83" s="39">
        <v>4760.5043359042375</v>
      </c>
      <c r="S83" s="39">
        <v>4842.1664499374065</v>
      </c>
      <c r="T83" s="39">
        <v>4992.6007435244437</v>
      </c>
      <c r="U83" s="39">
        <v>5074.5452315870371</v>
      </c>
      <c r="V83" s="39">
        <v>4940.5479833970394</v>
      </c>
      <c r="W83" s="39">
        <v>4886.1721793470397</v>
      </c>
    </row>
    <row r="84" spans="1:23" ht="15" customHeight="1" x14ac:dyDescent="0.3">
      <c r="A84" s="26"/>
      <c r="B84" s="9" t="s">
        <v>77</v>
      </c>
      <c r="C84" s="36"/>
      <c r="D84" s="34">
        <v>3075.8380000000002</v>
      </c>
      <c r="E84" s="36"/>
      <c r="F84" s="34"/>
      <c r="G84" s="34"/>
      <c r="H84" s="36"/>
      <c r="I84" s="37">
        <v>2530.8642574703508</v>
      </c>
      <c r="J84" s="39">
        <v>2519.1652366775593</v>
      </c>
      <c r="K84" s="39">
        <v>2455.6380323092062</v>
      </c>
      <c r="L84" s="39">
        <v>2455.7490323092061</v>
      </c>
      <c r="M84" s="39">
        <v>2472.3186269460916</v>
      </c>
      <c r="N84" s="39">
        <v>2533.1167008457492</v>
      </c>
      <c r="O84" s="39">
        <v>2550.2471678133011</v>
      </c>
      <c r="P84" s="39">
        <v>2477.593931002094</v>
      </c>
      <c r="Q84" s="39">
        <v>2429.4432479748384</v>
      </c>
      <c r="R84" s="39">
        <v>2484.5036083814293</v>
      </c>
      <c r="S84" s="39">
        <v>2426.7747134633087</v>
      </c>
      <c r="T84" s="39">
        <v>2401.7150087945438</v>
      </c>
      <c r="U84" s="39">
        <v>2372.2650663070708</v>
      </c>
      <c r="V84" s="39">
        <v>2370.5683114870762</v>
      </c>
      <c r="W84" s="39">
        <v>2495.0585560017371</v>
      </c>
    </row>
    <row r="85" spans="1:23" ht="15" customHeight="1" x14ac:dyDescent="0.3">
      <c r="A85" s="26"/>
      <c r="B85" s="10" t="s">
        <v>78</v>
      </c>
      <c r="C85" s="36"/>
      <c r="D85" s="34">
        <v>1064.71</v>
      </c>
      <c r="E85" s="36"/>
      <c r="F85" s="34"/>
      <c r="G85" s="34"/>
      <c r="H85" s="36"/>
      <c r="I85" s="37">
        <v>1088.7267038883551</v>
      </c>
      <c r="J85" s="39">
        <v>1088.7267038883551</v>
      </c>
      <c r="K85" s="39">
        <v>1098.5169260931759</v>
      </c>
      <c r="L85" s="39">
        <v>1098.5169260931759</v>
      </c>
      <c r="M85" s="39">
        <v>997.40764300000001</v>
      </c>
      <c r="N85" s="39">
        <v>997.40764300000001</v>
      </c>
      <c r="O85" s="39">
        <v>997.40764300000001</v>
      </c>
      <c r="P85" s="39">
        <v>949.77704900000003</v>
      </c>
      <c r="Q85" s="39">
        <v>888.77704900000003</v>
      </c>
      <c r="R85" s="39">
        <v>889.78040199999998</v>
      </c>
      <c r="S85" s="39">
        <v>842.86240199999997</v>
      </c>
      <c r="T85" s="39">
        <v>826.11891424999999</v>
      </c>
      <c r="U85" s="39">
        <v>826.11891424999999</v>
      </c>
      <c r="V85" s="39">
        <v>826.11891424999999</v>
      </c>
      <c r="W85" s="39">
        <v>849.07091424999999</v>
      </c>
    </row>
    <row r="86" spans="1:23" ht="15" customHeight="1" x14ac:dyDescent="0.3">
      <c r="A86" s="26"/>
      <c r="B86" s="10" t="s">
        <v>79</v>
      </c>
      <c r="C86" s="36"/>
      <c r="D86" s="34">
        <v>807.26300000000003</v>
      </c>
      <c r="E86" s="36"/>
      <c r="F86" s="34"/>
      <c r="G86" s="34"/>
      <c r="H86" s="36"/>
      <c r="I86" s="37">
        <v>773.63872907651023</v>
      </c>
      <c r="J86" s="39">
        <v>775.82073773447871</v>
      </c>
      <c r="K86" s="39">
        <v>775.53945768089466</v>
      </c>
      <c r="L86" s="39">
        <v>775.53945768089466</v>
      </c>
      <c r="M86" s="39">
        <v>772.05938682069711</v>
      </c>
      <c r="N86" s="39">
        <v>832.92744982069701</v>
      </c>
      <c r="O86" s="39">
        <v>837.96929782069708</v>
      </c>
      <c r="P86" s="39">
        <v>816.11693025655768</v>
      </c>
      <c r="Q86" s="39">
        <v>840.40669089241828</v>
      </c>
      <c r="R86" s="39">
        <v>812.36587279999992</v>
      </c>
      <c r="S86" s="39">
        <v>798.85331640000004</v>
      </c>
      <c r="T86" s="39">
        <v>791.81791799999985</v>
      </c>
      <c r="U86" s="39">
        <v>791.81791899999996</v>
      </c>
      <c r="V86" s="39">
        <v>767.95224213000017</v>
      </c>
      <c r="W86" s="39">
        <v>767.95224213000006</v>
      </c>
    </row>
    <row r="87" spans="1:23" ht="15" customHeight="1" x14ac:dyDescent="0.3">
      <c r="A87" s="26"/>
      <c r="B87" s="10" t="s">
        <v>80</v>
      </c>
      <c r="C87" s="36"/>
      <c r="D87" s="34">
        <v>101.816</v>
      </c>
      <c r="E87" s="36"/>
      <c r="F87" s="34"/>
      <c r="G87" s="34"/>
      <c r="H87" s="36"/>
      <c r="I87" s="37">
        <v>98.938999999999993</v>
      </c>
      <c r="J87" s="39">
        <v>96.066000000000003</v>
      </c>
      <c r="K87" s="39">
        <v>99.111000000000004</v>
      </c>
      <c r="L87" s="39">
        <v>99.111000000000004</v>
      </c>
      <c r="M87" s="39">
        <v>99.111000000000004</v>
      </c>
      <c r="N87" s="39">
        <v>100.76600000000001</v>
      </c>
      <c r="O87" s="39">
        <v>98.766000000000005</v>
      </c>
      <c r="P87" s="39">
        <v>102</v>
      </c>
      <c r="Q87" s="39">
        <v>102</v>
      </c>
      <c r="R87" s="39">
        <v>101</v>
      </c>
      <c r="S87" s="39">
        <v>101</v>
      </c>
      <c r="T87" s="39">
        <v>101</v>
      </c>
      <c r="U87" s="39">
        <v>101</v>
      </c>
      <c r="V87" s="39">
        <v>104</v>
      </c>
      <c r="W87" s="39">
        <v>103.70486601</v>
      </c>
    </row>
    <row r="88" spans="1:23" ht="15" customHeight="1" x14ac:dyDescent="0.3">
      <c r="A88" s="26"/>
      <c r="B88" s="8" t="s">
        <v>81</v>
      </c>
      <c r="C88" s="22"/>
      <c r="D88" s="23">
        <v>5406.2279999999992</v>
      </c>
      <c r="E88" s="22"/>
      <c r="F88" s="23"/>
      <c r="G88" s="23"/>
      <c r="H88" s="22"/>
      <c r="I88" s="23">
        <v>6648.1979430686943</v>
      </c>
      <c r="J88" s="23">
        <v>6149.8193475543467</v>
      </c>
      <c r="K88" s="23">
        <v>6297.2677253286838</v>
      </c>
      <c r="L88" s="23">
        <v>6500.3999073050254</v>
      </c>
      <c r="M88" s="23">
        <v>6538.6282620184365</v>
      </c>
      <c r="N88" s="23">
        <v>6188.4104732570186</v>
      </c>
      <c r="O88" s="23">
        <v>6178.9350324246552</v>
      </c>
      <c r="P88" s="23">
        <v>6289.812493904903</v>
      </c>
      <c r="Q88" s="23">
        <v>5933.0659352614866</v>
      </c>
      <c r="R88" s="23">
        <v>5788.0670729130952</v>
      </c>
      <c r="S88" s="23">
        <v>5689.5139171621049</v>
      </c>
      <c r="T88" s="23">
        <v>6110.9218878796564</v>
      </c>
      <c r="U88" s="23">
        <v>6389.5466248559906</v>
      </c>
      <c r="V88" s="23">
        <v>6284.0669195308819</v>
      </c>
      <c r="W88" s="23">
        <v>5499.1611648350017</v>
      </c>
    </row>
    <row r="89" spans="1:23" ht="15" customHeight="1" x14ac:dyDescent="0.3">
      <c r="A89" s="26"/>
      <c r="B89" s="9" t="s">
        <v>82</v>
      </c>
      <c r="C89" s="36"/>
      <c r="D89" s="34">
        <v>4547.3819999999996</v>
      </c>
      <c r="E89" s="36"/>
      <c r="F89" s="34"/>
      <c r="G89" s="34"/>
      <c r="H89" s="36"/>
      <c r="I89" s="37">
        <v>6237.9103501607215</v>
      </c>
      <c r="J89" s="39">
        <v>5884.5837832299476</v>
      </c>
      <c r="K89" s="39">
        <v>5936.0526545654593</v>
      </c>
      <c r="L89" s="39">
        <v>6034.1676085189147</v>
      </c>
      <c r="M89" s="39">
        <v>6014.8612293092701</v>
      </c>
      <c r="N89" s="39">
        <v>5411.5778932871244</v>
      </c>
      <c r="O89" s="39">
        <v>5407.0160106033245</v>
      </c>
      <c r="P89" s="39">
        <v>5574.505196656899</v>
      </c>
      <c r="Q89" s="39">
        <v>5184.3911920012561</v>
      </c>
      <c r="R89" s="39">
        <v>5183.122383290468</v>
      </c>
      <c r="S89" s="39">
        <v>5114.0417743213075</v>
      </c>
      <c r="T89" s="39">
        <v>5445.6523822085328</v>
      </c>
      <c r="U89" s="39">
        <v>5701.5612690355701</v>
      </c>
      <c r="V89" s="39">
        <v>5707.4825302193321</v>
      </c>
      <c r="W89" s="39">
        <v>4900.1810602834294</v>
      </c>
    </row>
    <row r="90" spans="1:23" ht="15" customHeight="1" x14ac:dyDescent="0.3">
      <c r="A90" s="26"/>
      <c r="B90" s="10" t="s">
        <v>83</v>
      </c>
      <c r="C90" s="36"/>
      <c r="D90" s="34">
        <v>4404.5069999999996</v>
      </c>
      <c r="E90" s="36"/>
      <c r="F90" s="34"/>
      <c r="G90" s="34"/>
      <c r="H90" s="36"/>
      <c r="I90" s="37">
        <v>6089.6862255358392</v>
      </c>
      <c r="J90" s="39">
        <v>5748.2261875529293</v>
      </c>
      <c r="K90" s="39">
        <v>5799.7907267080582</v>
      </c>
      <c r="L90" s="39">
        <v>5897.9056806615135</v>
      </c>
      <c r="M90" s="39">
        <v>5878.7641009218687</v>
      </c>
      <c r="N90" s="39">
        <v>5358.6465323595594</v>
      </c>
      <c r="O90" s="39">
        <v>5355.9076698793033</v>
      </c>
      <c r="P90" s="39">
        <v>5513.1933336435459</v>
      </c>
      <c r="Q90" s="39">
        <v>5133.116043118358</v>
      </c>
      <c r="R90" s="39">
        <v>5130.4397850684709</v>
      </c>
      <c r="S90" s="39">
        <v>5061.7857906615136</v>
      </c>
      <c r="T90" s="39">
        <v>5384.372116949321</v>
      </c>
      <c r="U90" s="39">
        <v>5647.976776893418</v>
      </c>
      <c r="V90" s="39">
        <v>5648.0307772526794</v>
      </c>
      <c r="W90" s="39">
        <v>4841.0483873167768</v>
      </c>
    </row>
    <row r="91" spans="1:23" ht="15" customHeight="1" x14ac:dyDescent="0.3">
      <c r="A91" s="26"/>
      <c r="B91" s="10" t="s">
        <v>84</v>
      </c>
      <c r="C91" s="36"/>
      <c r="D91" s="34">
        <v>112.464</v>
      </c>
      <c r="E91" s="36"/>
      <c r="F91" s="34"/>
      <c r="G91" s="34"/>
      <c r="H91" s="36"/>
      <c r="I91" s="37">
        <v>149.20711249550399</v>
      </c>
      <c r="J91" s="39">
        <v>153.7816668589393</v>
      </c>
      <c r="K91" s="39">
        <v>153.72612747602369</v>
      </c>
      <c r="L91" s="39">
        <v>153.72612747602369</v>
      </c>
      <c r="M91" s="39">
        <v>154.40132847602368</v>
      </c>
      <c r="N91" s="39">
        <v>88.766615016187274</v>
      </c>
      <c r="O91" s="39">
        <v>86.800449435084076</v>
      </c>
      <c r="P91" s="39">
        <v>86.785369938194236</v>
      </c>
      <c r="Q91" s="39">
        <v>73.986381815141158</v>
      </c>
      <c r="R91" s="39">
        <v>73.985911774417772</v>
      </c>
      <c r="S91" s="39">
        <v>74.283312109499718</v>
      </c>
      <c r="T91" s="39">
        <v>74.28166010403659</v>
      </c>
      <c r="U91" s="39">
        <v>68.305280599999989</v>
      </c>
      <c r="V91" s="39">
        <v>71.25336922000001</v>
      </c>
      <c r="W91" s="39">
        <v>71.25336922000001</v>
      </c>
    </row>
    <row r="92" spans="1:23" ht="15" customHeight="1" x14ac:dyDescent="0.3">
      <c r="A92" s="26"/>
      <c r="B92" s="10" t="s">
        <v>85</v>
      </c>
      <c r="C92" s="36"/>
      <c r="D92" s="34">
        <v>30.411000000000001</v>
      </c>
      <c r="E92" s="36"/>
      <c r="F92" s="34"/>
      <c r="G92" s="34"/>
      <c r="H92" s="36"/>
      <c r="I92" s="37">
        <v>-0.9829878706214501</v>
      </c>
      <c r="J92" s="39">
        <v>-17.424071181921484</v>
      </c>
      <c r="K92" s="39">
        <v>-17.464199618622406</v>
      </c>
      <c r="L92" s="39">
        <v>-17.464199618622406</v>
      </c>
      <c r="M92" s="39">
        <v>-18.304200088622398</v>
      </c>
      <c r="N92" s="39">
        <v>-35.835254088622406</v>
      </c>
      <c r="O92" s="39">
        <v>-35.692108711063582</v>
      </c>
      <c r="P92" s="39">
        <v>-25.47350692484072</v>
      </c>
      <c r="Q92" s="39">
        <v>-22.711232932242467</v>
      </c>
      <c r="R92" s="39">
        <v>-21.303313552420903</v>
      </c>
      <c r="S92" s="39">
        <v>-22.027328449706111</v>
      </c>
      <c r="T92" s="39">
        <v>-13.001394844824983</v>
      </c>
      <c r="U92" s="39">
        <v>-14.720788457847895</v>
      </c>
      <c r="V92" s="39">
        <v>-11.801616253347904</v>
      </c>
      <c r="W92" s="39">
        <v>-12.120696253347928</v>
      </c>
    </row>
    <row r="93" spans="1:23" ht="15" customHeight="1" x14ac:dyDescent="0.3">
      <c r="A93" s="26"/>
      <c r="B93" s="9" t="s">
        <v>86</v>
      </c>
      <c r="C93" s="36"/>
      <c r="D93" s="34">
        <v>858.846</v>
      </c>
      <c r="E93" s="36"/>
      <c r="F93" s="34"/>
      <c r="G93" s="34"/>
      <c r="H93" s="36"/>
      <c r="I93" s="37">
        <v>410.28759290797319</v>
      </c>
      <c r="J93" s="39">
        <v>265.23556432439926</v>
      </c>
      <c r="K93" s="39">
        <v>361.21507076322439</v>
      </c>
      <c r="L93" s="39">
        <v>466.23229878611062</v>
      </c>
      <c r="M93" s="39">
        <v>523.76703270916664</v>
      </c>
      <c r="N93" s="39">
        <v>776.83257996989437</v>
      </c>
      <c r="O93" s="39">
        <v>771.91902182133106</v>
      </c>
      <c r="P93" s="39">
        <v>715.30729724800381</v>
      </c>
      <c r="Q93" s="39">
        <v>748.67474326023023</v>
      </c>
      <c r="R93" s="39">
        <v>604.94468962262692</v>
      </c>
      <c r="S93" s="39">
        <v>575.4721428407978</v>
      </c>
      <c r="T93" s="39">
        <v>665.26950567112351</v>
      </c>
      <c r="U93" s="39">
        <v>687.9853558204203</v>
      </c>
      <c r="V93" s="39">
        <v>576.58438931155001</v>
      </c>
      <c r="W93" s="39">
        <v>598.98010455157214</v>
      </c>
    </row>
    <row r="94" spans="1:23" ht="15" customHeight="1" x14ac:dyDescent="0.3">
      <c r="A94" s="26"/>
      <c r="B94" s="12" t="s">
        <v>0</v>
      </c>
      <c r="C94" s="24"/>
      <c r="D94" s="24">
        <f>D9-D48</f>
        <v>-7840.7060000000129</v>
      </c>
      <c r="E94" s="24"/>
      <c r="F94" s="24">
        <f>F9-F48</f>
        <v>0</v>
      </c>
      <c r="G94" s="24">
        <f>G9-G48</f>
        <v>0</v>
      </c>
      <c r="H94" s="24"/>
      <c r="I94" s="24">
        <f t="shared" ref="I94:J94" si="57">I9-I48</f>
        <v>-7877.7920037165313</v>
      </c>
      <c r="J94" s="24">
        <f t="shared" si="57"/>
        <v>-7615.5715544573759</v>
      </c>
      <c r="K94" s="24">
        <f t="shared" ref="K94:L94" si="58">K9-K48</f>
        <v>-7482.770036331829</v>
      </c>
      <c r="L94" s="24">
        <f t="shared" si="58"/>
        <v>-7586.9619447338846</v>
      </c>
      <c r="M94" s="24">
        <f t="shared" ref="M94:N94" si="59">M9-M48</f>
        <v>-7390.7253577748779</v>
      </c>
      <c r="N94" s="24">
        <f t="shared" si="59"/>
        <v>-7078.4314426920537</v>
      </c>
      <c r="O94" s="24">
        <f t="shared" ref="O94:P94" si="60">O9-O48</f>
        <v>-7173.8662987684656</v>
      </c>
      <c r="P94" s="24">
        <f t="shared" si="60"/>
        <v>-7372.9395488428854</v>
      </c>
      <c r="Q94" s="24">
        <f t="shared" ref="Q94:R94" si="61">Q9-Q48</f>
        <v>-7632.3139356342872</v>
      </c>
      <c r="R94" s="24">
        <f t="shared" si="61"/>
        <v>-7616.7646507429745</v>
      </c>
      <c r="S94" s="24">
        <f t="shared" ref="S94:T94" si="62">S9-S48</f>
        <v>-7577.6514987621485</v>
      </c>
      <c r="T94" s="24">
        <f t="shared" si="62"/>
        <v>-7617.9095117958423</v>
      </c>
      <c r="U94" s="24">
        <f t="shared" ref="U94:V94" si="63">U9-U48</f>
        <v>-7605.8730430047508</v>
      </c>
      <c r="V94" s="24">
        <f t="shared" si="63"/>
        <v>-7346.5343739995515</v>
      </c>
      <c r="W94" s="24">
        <f t="shared" ref="W94" si="64">W9-W48</f>
        <v>-6947.1450670645281</v>
      </c>
    </row>
    <row r="95" spans="1:23" ht="15" customHeight="1" x14ac:dyDescent="0.3">
      <c r="A95" s="26"/>
      <c r="B95" s="12" t="s">
        <v>8</v>
      </c>
      <c r="C95" s="24"/>
      <c r="D95" s="25">
        <f>D94/D$96*100</f>
        <v>-5.969999948985472</v>
      </c>
      <c r="E95" s="24"/>
      <c r="F95" s="25" t="e">
        <f>F94/F$96*100</f>
        <v>#DIV/0!</v>
      </c>
      <c r="G95" s="25" t="e">
        <f>G94/G$96*100</f>
        <v>#DIV/0!</v>
      </c>
      <c r="H95" s="24"/>
      <c r="I95" s="25">
        <f t="shared" ref="I95:J95" si="65">I94/I$96*100</f>
        <v>-6.1359971677057406</v>
      </c>
      <c r="J95" s="25">
        <f t="shared" si="65"/>
        <v>-5.9317541598667898</v>
      </c>
      <c r="K95" s="25">
        <f t="shared" ref="K95:L95" si="66">K94/K$96*100</f>
        <v>-5.79509383440673</v>
      </c>
      <c r="L95" s="25">
        <f t="shared" si="66"/>
        <v>-5.84437423538769</v>
      </c>
      <c r="M95" s="25">
        <f t="shared" ref="M95:N95" si="67">M94/M$96*100</f>
        <v>-5.6932096373288203</v>
      </c>
      <c r="N95" s="25">
        <f t="shared" si="67"/>
        <v>-5.4167924431949119</v>
      </c>
      <c r="O95" s="25">
        <f t="shared" ref="O95:P95" si="68">O94/O$96*100</f>
        <v>-5.489824273961009</v>
      </c>
      <c r="P95" s="25">
        <f t="shared" si="68"/>
        <v>-5.6421657192904924</v>
      </c>
      <c r="Q95" s="25">
        <f t="shared" ref="Q95:R95" si="69">Q94/Q$96*100</f>
        <v>-5.7969568258670101</v>
      </c>
      <c r="R95" s="25">
        <f t="shared" si="69"/>
        <v>-5.8050289461597533</v>
      </c>
      <c r="S95" s="25">
        <f t="shared" ref="S95:T95" si="70">S94/S$96*100</f>
        <v>-5.7752193104633047</v>
      </c>
      <c r="T95" s="25">
        <f t="shared" si="70"/>
        <v>-5.8059014887491562</v>
      </c>
      <c r="U95" s="25">
        <f t="shared" ref="U95:V95" si="71">U94/U$96*100</f>
        <v>-5.7967280334901679</v>
      </c>
      <c r="V95" s="25">
        <f t="shared" si="71"/>
        <v>-5.6402598768381154</v>
      </c>
      <c r="W95" s="25">
        <f t="shared" ref="W95" si="72">W94/W$96*100</f>
        <v>-5.3336310136946601</v>
      </c>
    </row>
    <row r="96" spans="1:23" ht="15" customHeight="1" x14ac:dyDescent="0.3">
      <c r="A96" s="26"/>
      <c r="B96" s="9" t="s">
        <v>87</v>
      </c>
      <c r="C96" s="36"/>
      <c r="D96" s="34">
        <v>131335.10999999999</v>
      </c>
      <c r="E96" s="36"/>
      <c r="F96" s="34"/>
      <c r="G96" s="34"/>
      <c r="H96" s="36"/>
      <c r="I96" s="37">
        <v>128386.5</v>
      </c>
      <c r="J96" s="37">
        <v>128386.5</v>
      </c>
      <c r="K96" s="37">
        <v>129122.5</v>
      </c>
      <c r="L96" s="37">
        <v>129816.49769781723</v>
      </c>
      <c r="M96" s="37">
        <v>129816.49769781723</v>
      </c>
      <c r="N96" s="39">
        <v>130675.7</v>
      </c>
      <c r="O96" s="39">
        <v>130675.7</v>
      </c>
      <c r="P96" s="39">
        <v>130675.7</v>
      </c>
      <c r="Q96" s="39">
        <v>131660.70000000001</v>
      </c>
      <c r="R96" s="39">
        <v>131209.76176667909</v>
      </c>
      <c r="S96" s="39">
        <v>131209.76176667909</v>
      </c>
      <c r="T96" s="39">
        <v>131209.76176667909</v>
      </c>
      <c r="U96" s="39">
        <v>131209.76176667909</v>
      </c>
      <c r="V96" s="39">
        <v>130251.7</v>
      </c>
      <c r="W96" s="39">
        <v>130251.7</v>
      </c>
    </row>
    <row r="98" spans="2:2" x14ac:dyDescent="0.3">
      <c r="B98" s="16" t="s">
        <v>88</v>
      </c>
    </row>
    <row r="99" spans="2:2" x14ac:dyDescent="0.3">
      <c r="B99" t="s">
        <v>89</v>
      </c>
    </row>
    <row r="100" spans="2:2" x14ac:dyDescent="0.3">
      <c r="B100" t="s">
        <v>90</v>
      </c>
    </row>
    <row r="101" spans="2:2" x14ac:dyDescent="0.3">
      <c r="B101" t="s">
        <v>91</v>
      </c>
    </row>
    <row r="102" spans="2:2" x14ac:dyDescent="0.3">
      <c r="B102" t="s">
        <v>92</v>
      </c>
    </row>
    <row r="103" spans="2:2" x14ac:dyDescent="0.3">
      <c r="B103" t="s">
        <v>93</v>
      </c>
    </row>
  </sheetData>
  <mergeCells count="1">
    <mergeCell ref="B5:B6"/>
  </mergeCells>
  <phoneticPr fontId="1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FF661-4606-4A09-B78D-CFC3CED7B5DD}">
  <sheetPr>
    <tabColor rgb="FF00B0F0"/>
  </sheetPr>
  <dimension ref="A1:V103"/>
  <sheetViews>
    <sheetView showGridLines="0" workbookViewId="0"/>
  </sheetViews>
  <sheetFormatPr defaultColWidth="9.21875" defaultRowHeight="14.4" x14ac:dyDescent="0.3"/>
  <cols>
    <col min="1" max="1" width="2.77734375" customWidth="1"/>
    <col min="2" max="2" width="52.44140625" customWidth="1"/>
    <col min="3" max="3" width="0.77734375" customWidth="1"/>
    <col min="4" max="4" width="14.77734375" customWidth="1"/>
    <col min="5" max="5" width="0.77734375" customWidth="1"/>
    <col min="6" max="7" width="14.77734375" hidden="1" customWidth="1"/>
    <col min="8" max="8" width="0.77734375" customWidth="1"/>
    <col min="9" max="11" width="14.77734375" customWidth="1"/>
    <col min="12" max="12" width="12.5546875" bestFit="1" customWidth="1"/>
    <col min="13" max="22" width="12.5546875" customWidth="1"/>
  </cols>
  <sheetData>
    <row r="1" spans="1:22" ht="15" customHeight="1" thickBot="1" x14ac:dyDescent="0.35">
      <c r="A1" s="26"/>
      <c r="B1" s="26"/>
      <c r="D1" s="1">
        <f>D94</f>
        <v>-6603.34399999999</v>
      </c>
      <c r="E1" s="17"/>
      <c r="F1" s="1">
        <f>F94</f>
        <v>0</v>
      </c>
      <c r="G1" s="1">
        <f>G94</f>
        <v>0</v>
      </c>
      <c r="H1" s="17"/>
      <c r="I1" s="1">
        <f t="shared" ref="I1:J1" si="0">I94</f>
        <v>-6899.7609361763753</v>
      </c>
      <c r="J1" s="1">
        <f t="shared" si="0"/>
        <v>-6652.9411901132553</v>
      </c>
      <c r="K1" s="1">
        <f t="shared" ref="K1" si="1">K94</f>
        <v>-6631.3121422178083</v>
      </c>
    </row>
    <row r="2" spans="1:22" ht="15" customHeight="1" x14ac:dyDescent="0.3">
      <c r="A2" s="26"/>
      <c r="B2" s="27" t="s">
        <v>0</v>
      </c>
      <c r="C2" s="28"/>
      <c r="D2" s="2" t="str">
        <f>TEXT(ROUND(D1,0),"# ###")&amp;" mil.eur"</f>
        <v>-6 603 mil.eur</v>
      </c>
      <c r="E2" s="28"/>
      <c r="F2" s="2" t="str">
        <f>TEXT(ROUND(F1,0),"# ###")&amp;" mil.eur"</f>
        <v xml:space="preserve"> mil.eur</v>
      </c>
      <c r="G2" s="2" t="str">
        <f>TEXT(ROUND(G1,0),"# ###")&amp;" mil.eur"</f>
        <v xml:space="preserve"> mil.eur</v>
      </c>
      <c r="H2" s="28"/>
      <c r="I2" s="2" t="str">
        <f t="shared" ref="I2:J2" si="2">TEXT(ROUND(I1,0),"# ###")&amp;" mil.eur"</f>
        <v>-6 900 mil.eur</v>
      </c>
      <c r="J2" s="2" t="str">
        <f t="shared" si="2"/>
        <v>-6 653 mil.eur</v>
      </c>
      <c r="K2" s="2" t="str">
        <f t="shared" ref="K2" si="3">TEXT(ROUND(K1,0),"# ###")&amp;" mil.eur"</f>
        <v>-6 631 mil.eur</v>
      </c>
    </row>
    <row r="3" spans="1:22" ht="15" customHeight="1" x14ac:dyDescent="0.3">
      <c r="A3" s="26"/>
      <c r="B3" s="38" t="s">
        <v>113</v>
      </c>
      <c r="C3" s="29"/>
      <c r="D3" s="30"/>
      <c r="E3" s="29"/>
      <c r="F3" s="30" t="str">
        <f>IF(F1-$D$1&gt;0,"+","")&amp;TEXT(ROUND((F1-$D$1),0),"# ###")&amp;" mil.eur"</f>
        <v>+6 603 mil.eur</v>
      </c>
      <c r="G3" s="30" t="str">
        <f>IF(G1-$D$1&gt;0,"+","")&amp;TEXT(ROUND((G1-$D$1),0),"# ###")&amp;" mil.eur"</f>
        <v>+6 603 mil.eur</v>
      </c>
      <c r="H3" s="29"/>
      <c r="I3" s="30" t="str">
        <f t="shared" ref="I3:J3" si="4">IF(I1-$D$1&gt;0,"+","")&amp;TEXT(ROUND((I1-$D$1),0),"# ###")&amp;" mil.eur"</f>
        <v>-296 mil.eur</v>
      </c>
      <c r="J3" s="30" t="str">
        <f t="shared" si="4"/>
        <v>-50 mil.eur</v>
      </c>
      <c r="K3" s="30" t="str">
        <f t="shared" ref="K3" si="5">IF(K1-$D$1&gt;0,"+","")&amp;TEXT(ROUND((K1-$D$1),0),"# ###")&amp;" mil.eur"</f>
        <v>-28 mil.eur</v>
      </c>
    </row>
    <row r="4" spans="1:22" ht="15" customHeight="1" thickBot="1" x14ac:dyDescent="0.35">
      <c r="A4" s="26"/>
      <c r="B4" s="31" t="s">
        <v>1</v>
      </c>
      <c r="C4" s="32"/>
      <c r="D4" s="33"/>
      <c r="E4" s="32"/>
      <c r="F4" s="33"/>
      <c r="G4" s="33" t="str">
        <f>IF(G1-F1&gt;0,"+","")&amp;TEXT(ROUND((G1-F1),0),"# ###")&amp;" mil.eur"</f>
        <v xml:space="preserve"> mil.eur</v>
      </c>
      <c r="H4" s="32"/>
      <c r="I4" s="33"/>
      <c r="J4" s="33"/>
      <c r="K4" s="33"/>
    </row>
    <row r="5" spans="1:22" ht="15" customHeight="1" x14ac:dyDescent="0.3">
      <c r="A5" s="26"/>
      <c r="B5" s="58" t="s">
        <v>112</v>
      </c>
      <c r="C5" s="26"/>
      <c r="D5" s="26"/>
      <c r="E5" s="26"/>
      <c r="F5" s="34"/>
      <c r="G5" s="34"/>
      <c r="H5" s="26"/>
      <c r="I5" s="34"/>
      <c r="J5" s="34"/>
      <c r="K5" s="34"/>
    </row>
    <row r="6" spans="1:22" ht="15" customHeight="1" thickBot="1" x14ac:dyDescent="0.35">
      <c r="A6" s="26"/>
      <c r="B6" s="59"/>
      <c r="C6" s="26"/>
      <c r="D6" s="26"/>
      <c r="E6" s="26"/>
      <c r="F6" s="34"/>
      <c r="G6" s="34"/>
      <c r="H6" s="26"/>
      <c r="I6" s="34"/>
      <c r="J6" s="34"/>
      <c r="K6" s="34"/>
    </row>
    <row r="7" spans="1:22" ht="15" customHeight="1" thickBot="1" x14ac:dyDescent="0.35">
      <c r="A7" s="26"/>
      <c r="B7" s="3" t="s">
        <v>2</v>
      </c>
      <c r="C7" s="28"/>
      <c r="D7" s="4" t="s">
        <v>3</v>
      </c>
      <c r="E7" s="35"/>
      <c r="F7" s="4" t="s">
        <v>3</v>
      </c>
      <c r="G7" s="4" t="s">
        <v>3</v>
      </c>
      <c r="H7" s="35"/>
      <c r="I7" s="5" t="s">
        <v>4</v>
      </c>
      <c r="J7" s="5" t="s">
        <v>4</v>
      </c>
      <c r="K7" s="5" t="s">
        <v>4</v>
      </c>
    </row>
    <row r="8" spans="1:22" ht="15" customHeight="1" x14ac:dyDescent="0.3">
      <c r="A8" s="26"/>
      <c r="B8" s="6" t="s">
        <v>5</v>
      </c>
      <c r="C8" s="7"/>
      <c r="D8" s="7" t="s">
        <v>114</v>
      </c>
      <c r="E8" s="7"/>
      <c r="F8" s="7" t="s">
        <v>6</v>
      </c>
      <c r="G8" s="7" t="s">
        <v>94</v>
      </c>
      <c r="H8" s="7"/>
      <c r="I8" s="7" t="s">
        <v>115</v>
      </c>
      <c r="J8" s="7" t="s">
        <v>137</v>
      </c>
      <c r="K8" s="7" t="s">
        <v>139</v>
      </c>
    </row>
    <row r="9" spans="1:22" s="18" customFormat="1" ht="15" customHeight="1" x14ac:dyDescent="0.3">
      <c r="B9" s="13" t="s">
        <v>7</v>
      </c>
      <c r="C9" s="19"/>
      <c r="D9" s="20">
        <f>D11+D31+D36+D43</f>
        <v>59907.167000000009</v>
      </c>
      <c r="E9" s="19"/>
      <c r="F9" s="20">
        <f>F11+F31+F36+F43</f>
        <v>0</v>
      </c>
      <c r="G9" s="20">
        <f>G11+G31+G36+G43</f>
        <v>0</v>
      </c>
      <c r="H9" s="19"/>
      <c r="I9" s="20">
        <f t="shared" ref="I9:J9" si="6">I11+I31+I36+I43</f>
        <v>59778.763258863823</v>
      </c>
      <c r="J9" s="20">
        <f t="shared" si="6"/>
        <v>60109.1462652841</v>
      </c>
      <c r="K9" s="20">
        <f t="shared" ref="K9" si="7">K11+K31+K36+K43</f>
        <v>60286.841293526537</v>
      </c>
      <c r="L9"/>
      <c r="M9"/>
      <c r="N9"/>
      <c r="O9"/>
      <c r="P9"/>
      <c r="Q9"/>
      <c r="R9"/>
      <c r="S9"/>
      <c r="T9"/>
      <c r="U9"/>
      <c r="V9"/>
    </row>
    <row r="10" spans="1:22" s="18" customFormat="1" ht="15" customHeight="1" x14ac:dyDescent="0.3">
      <c r="B10" s="13" t="s">
        <v>8</v>
      </c>
      <c r="C10" s="19"/>
      <c r="D10" s="21">
        <f>D9/D$96*100</f>
        <v>42.821005251728941</v>
      </c>
      <c r="E10" s="19"/>
      <c r="F10" s="21" t="e">
        <f>F9/F$96*100</f>
        <v>#DIV/0!</v>
      </c>
      <c r="G10" s="21" t="e">
        <f>G9/G$96*100</f>
        <v>#DIV/0!</v>
      </c>
      <c r="H10" s="19"/>
      <c r="I10" s="21">
        <f t="shared" ref="I10:J10" si="8">I9/I$96*100</f>
        <v>43.310838047530808</v>
      </c>
      <c r="J10" s="21">
        <f t="shared" si="8"/>
        <v>43.631906014250504</v>
      </c>
      <c r="K10" s="21">
        <f t="shared" ref="K10" si="9">K9/K$96*100</f>
        <v>43.760890923423162</v>
      </c>
      <c r="L10"/>
      <c r="M10"/>
      <c r="N10"/>
      <c r="O10"/>
      <c r="P10"/>
      <c r="Q10"/>
      <c r="R10"/>
      <c r="S10"/>
      <c r="T10"/>
      <c r="U10"/>
      <c r="V10"/>
    </row>
    <row r="11" spans="1:22" ht="15" customHeight="1" x14ac:dyDescent="0.3">
      <c r="A11" s="26"/>
      <c r="B11" s="8" t="s">
        <v>9</v>
      </c>
      <c r="C11" s="22"/>
      <c r="D11" s="23">
        <v>29284.002</v>
      </c>
      <c r="E11" s="22"/>
      <c r="F11" s="23"/>
      <c r="G11" s="23"/>
      <c r="H11" s="22"/>
      <c r="I11" s="23">
        <v>28305.484613085267</v>
      </c>
      <c r="J11" s="23">
        <v>28517.373937618144</v>
      </c>
      <c r="K11" s="23">
        <v>28540.773937618142</v>
      </c>
    </row>
    <row r="12" spans="1:22" ht="15" customHeight="1" x14ac:dyDescent="0.3">
      <c r="A12" s="26"/>
      <c r="B12" s="9" t="s">
        <v>10</v>
      </c>
      <c r="C12" s="36"/>
      <c r="D12" s="39">
        <v>17506.295000000002</v>
      </c>
      <c r="E12" s="36"/>
      <c r="F12" s="34"/>
      <c r="G12" s="34"/>
      <c r="H12" s="36"/>
      <c r="I12" s="39">
        <v>16419.249362077186</v>
      </c>
      <c r="J12" s="39">
        <v>16513.675422995315</v>
      </c>
      <c r="K12" s="39">
        <v>17021.275422995313</v>
      </c>
    </row>
    <row r="13" spans="1:22" ht="15" customHeight="1" x14ac:dyDescent="0.3">
      <c r="A13" s="26"/>
      <c r="B13" s="10" t="s">
        <v>11</v>
      </c>
      <c r="C13" s="36"/>
      <c r="D13" s="39">
        <v>11532.225</v>
      </c>
      <c r="E13" s="36"/>
      <c r="F13" s="34"/>
      <c r="G13" s="34"/>
      <c r="H13" s="36"/>
      <c r="I13" s="39">
        <v>11120</v>
      </c>
      <c r="J13" s="39">
        <v>11166</v>
      </c>
      <c r="K13" s="39">
        <v>11166</v>
      </c>
    </row>
    <row r="14" spans="1:22" ht="15" customHeight="1" x14ac:dyDescent="0.3">
      <c r="A14" s="26"/>
      <c r="B14" s="10" t="s">
        <v>12</v>
      </c>
      <c r="C14" s="36"/>
      <c r="D14" s="39">
        <v>3248.1759999999999</v>
      </c>
      <c r="E14" s="36"/>
      <c r="F14" s="34"/>
      <c r="G14" s="34"/>
      <c r="H14" s="36"/>
      <c r="I14" s="39">
        <v>2800.0899999999997</v>
      </c>
      <c r="J14" s="39">
        <v>2819.59</v>
      </c>
      <c r="K14" s="39">
        <v>2888.39</v>
      </c>
    </row>
    <row r="15" spans="1:22" ht="15" customHeight="1" x14ac:dyDescent="0.3">
      <c r="A15" s="26"/>
      <c r="B15" s="10" t="s">
        <v>13</v>
      </c>
      <c r="C15" s="36"/>
      <c r="D15" s="39">
        <v>593.69000000000005</v>
      </c>
      <c r="E15" s="36"/>
      <c r="F15" s="34"/>
      <c r="G15" s="34"/>
      <c r="H15" s="36"/>
      <c r="I15" s="39">
        <v>628.33082884299995</v>
      </c>
      <c r="J15" s="39">
        <v>651.85245507100012</v>
      </c>
      <c r="K15" s="39">
        <v>651.85245507100024</v>
      </c>
    </row>
    <row r="16" spans="1:22" ht="15" customHeight="1" x14ac:dyDescent="0.3">
      <c r="A16" s="26"/>
      <c r="B16" s="10" t="s">
        <v>14</v>
      </c>
      <c r="C16" s="36"/>
      <c r="D16" s="39">
        <v>0</v>
      </c>
      <c r="E16" s="36"/>
      <c r="F16" s="34"/>
      <c r="G16" s="34"/>
      <c r="H16" s="36"/>
      <c r="I16" s="39">
        <v>0</v>
      </c>
      <c r="J16" s="39">
        <v>0</v>
      </c>
      <c r="K16" s="39">
        <v>0</v>
      </c>
    </row>
    <row r="17" spans="1:22" ht="15" customHeight="1" x14ac:dyDescent="0.3">
      <c r="A17" s="26"/>
      <c r="B17" s="10" t="s">
        <v>15</v>
      </c>
      <c r="C17" s="36"/>
      <c r="D17" s="39">
        <v>379.476</v>
      </c>
      <c r="E17" s="36"/>
      <c r="F17" s="34"/>
      <c r="G17" s="34"/>
      <c r="H17" s="36"/>
      <c r="I17" s="39">
        <v>380.10453949943394</v>
      </c>
      <c r="J17" s="39">
        <v>383</v>
      </c>
      <c r="K17" s="39">
        <v>382</v>
      </c>
    </row>
    <row r="18" spans="1:22" ht="15" customHeight="1" x14ac:dyDescent="0.3">
      <c r="A18" s="26"/>
      <c r="B18" s="10" t="s">
        <v>16</v>
      </c>
      <c r="C18" s="36"/>
      <c r="D18" s="39">
        <v>137.22999999999999</v>
      </c>
      <c r="E18" s="36"/>
      <c r="F18" s="34"/>
      <c r="G18" s="34"/>
      <c r="H18" s="36"/>
      <c r="I18" s="39">
        <v>138.19999999999999</v>
      </c>
      <c r="J18" s="39">
        <v>140.19999999999999</v>
      </c>
      <c r="K18" s="39">
        <v>139</v>
      </c>
    </row>
    <row r="19" spans="1:22" ht="15" customHeight="1" x14ac:dyDescent="0.3">
      <c r="A19" s="26"/>
      <c r="B19" s="10" t="s">
        <v>17</v>
      </c>
      <c r="C19" s="36"/>
      <c r="D19" s="39">
        <v>307.483</v>
      </c>
      <c r="E19" s="36"/>
      <c r="F19" s="34"/>
      <c r="G19" s="34"/>
      <c r="H19" s="36"/>
      <c r="I19" s="39">
        <v>307</v>
      </c>
      <c r="J19" s="39">
        <v>307</v>
      </c>
      <c r="K19" s="39">
        <v>307</v>
      </c>
    </row>
    <row r="20" spans="1:22" ht="15" customHeight="1" x14ac:dyDescent="0.3">
      <c r="A20" s="26"/>
      <c r="B20" s="10" t="s">
        <v>18</v>
      </c>
      <c r="C20" s="36"/>
      <c r="D20" s="39">
        <v>1308.0150000000001</v>
      </c>
      <c r="E20" s="36"/>
      <c r="F20" s="34"/>
      <c r="G20" s="34"/>
      <c r="H20" s="36"/>
      <c r="I20" s="39">
        <v>1045.5239937347505</v>
      </c>
      <c r="J20" s="39">
        <v>1046.0329679243132</v>
      </c>
      <c r="K20" s="39">
        <v>1487.0329679243132</v>
      </c>
    </row>
    <row r="21" spans="1:22" ht="15" customHeight="1" x14ac:dyDescent="0.3">
      <c r="A21" s="26"/>
      <c r="B21" s="9" t="s">
        <v>19</v>
      </c>
      <c r="C21" s="36"/>
      <c r="D21" s="39">
        <v>11777.706999999999</v>
      </c>
      <c r="E21" s="36"/>
      <c r="F21" s="34"/>
      <c r="G21" s="34"/>
      <c r="H21" s="36"/>
      <c r="I21" s="39">
        <v>11886.23525100808</v>
      </c>
      <c r="J21" s="39">
        <v>12003.698514622829</v>
      </c>
      <c r="K21" s="39">
        <v>11519.498514622828</v>
      </c>
    </row>
    <row r="22" spans="1:22" ht="15" customHeight="1" x14ac:dyDescent="0.3">
      <c r="A22" s="26"/>
      <c r="B22" s="10" t="s">
        <v>20</v>
      </c>
      <c r="C22" s="36"/>
      <c r="D22" s="39">
        <v>5158.4030000000002</v>
      </c>
      <c r="E22" s="36"/>
      <c r="F22" s="34"/>
      <c r="G22" s="34"/>
      <c r="H22" s="36"/>
      <c r="I22" s="39">
        <v>5094</v>
      </c>
      <c r="J22" s="39">
        <v>5201</v>
      </c>
      <c r="K22" s="39">
        <v>5222</v>
      </c>
    </row>
    <row r="23" spans="1:22" s="26" customFormat="1" ht="15" customHeight="1" x14ac:dyDescent="0.3">
      <c r="B23" s="11" t="s">
        <v>21</v>
      </c>
      <c r="C23" s="36"/>
      <c r="D23" s="39">
        <v>4997.1149999999998</v>
      </c>
      <c r="E23" s="36"/>
      <c r="F23" s="34"/>
      <c r="G23" s="34"/>
      <c r="H23" s="36"/>
      <c r="I23" s="39"/>
      <c r="J23" s="39"/>
      <c r="K23" s="39"/>
      <c r="L23"/>
      <c r="M23"/>
      <c r="N23"/>
      <c r="O23"/>
      <c r="P23"/>
      <c r="Q23"/>
      <c r="R23"/>
      <c r="S23"/>
      <c r="T23"/>
      <c r="U23"/>
      <c r="V23"/>
    </row>
    <row r="24" spans="1:22" s="26" customFormat="1" ht="15" customHeight="1" x14ac:dyDescent="0.3">
      <c r="B24" s="11" t="s">
        <v>22</v>
      </c>
      <c r="C24" s="36"/>
      <c r="D24" s="39">
        <v>161.28800000000001</v>
      </c>
      <c r="E24" s="36"/>
      <c r="F24" s="34"/>
      <c r="G24" s="34"/>
      <c r="H24" s="36"/>
      <c r="I24" s="39"/>
      <c r="J24" s="39"/>
      <c r="K24" s="39"/>
      <c r="L24"/>
      <c r="M24"/>
      <c r="N24"/>
      <c r="O24"/>
      <c r="P24"/>
      <c r="Q24"/>
      <c r="R24"/>
      <c r="S24"/>
      <c r="T24"/>
      <c r="U24"/>
      <c r="V24"/>
    </row>
    <row r="25" spans="1:22" ht="15" customHeight="1" x14ac:dyDescent="0.3">
      <c r="A25" s="26"/>
      <c r="B25" s="10" t="s">
        <v>23</v>
      </c>
      <c r="C25" s="36"/>
      <c r="D25" s="39">
        <v>5912.9759999999997</v>
      </c>
      <c r="E25" s="36"/>
      <c r="F25" s="34"/>
      <c r="G25" s="34"/>
      <c r="H25" s="36"/>
      <c r="I25" s="39">
        <v>5621</v>
      </c>
      <c r="J25" s="39">
        <v>5627</v>
      </c>
      <c r="K25" s="39">
        <v>5622</v>
      </c>
    </row>
    <row r="26" spans="1:22" ht="15" customHeight="1" x14ac:dyDescent="0.3">
      <c r="A26" s="26"/>
      <c r="B26" s="15" t="s">
        <v>24</v>
      </c>
      <c r="C26" s="36"/>
      <c r="D26" s="39">
        <v>497.73899999999998</v>
      </c>
      <c r="E26" s="36"/>
      <c r="F26" s="34"/>
      <c r="G26" s="34"/>
      <c r="H26" s="36"/>
      <c r="I26" s="39">
        <v>485</v>
      </c>
      <c r="J26" s="39">
        <v>520</v>
      </c>
      <c r="K26" s="39">
        <v>515</v>
      </c>
    </row>
    <row r="27" spans="1:22" ht="15" customHeight="1" x14ac:dyDescent="0.3">
      <c r="A27" s="26"/>
      <c r="B27" s="10" t="s">
        <v>25</v>
      </c>
      <c r="C27" s="36"/>
      <c r="D27" s="39">
        <v>511.18400000000003</v>
      </c>
      <c r="E27" s="36"/>
      <c r="F27" s="34"/>
      <c r="G27" s="34"/>
      <c r="H27" s="36"/>
      <c r="I27" s="39">
        <v>1031.5</v>
      </c>
      <c r="J27" s="39">
        <v>1040.2</v>
      </c>
      <c r="K27" s="39">
        <v>540</v>
      </c>
    </row>
    <row r="28" spans="1:22" ht="15" customHeight="1" x14ac:dyDescent="0.3">
      <c r="A28" s="26"/>
      <c r="B28" s="10" t="s">
        <v>26</v>
      </c>
      <c r="C28" s="36"/>
      <c r="D28" s="39">
        <v>68.156999999999996</v>
      </c>
      <c r="E28" s="36"/>
      <c r="F28" s="34"/>
      <c r="G28" s="34"/>
      <c r="H28" s="36"/>
      <c r="I28" s="39">
        <v>120.48879003807991</v>
      </c>
      <c r="J28" s="39">
        <v>120.41831685282862</v>
      </c>
      <c r="K28" s="39">
        <v>120.41831685282862</v>
      </c>
    </row>
    <row r="29" spans="1:22" ht="15" customHeight="1" x14ac:dyDescent="0.3">
      <c r="A29" s="26"/>
      <c r="B29" s="10" t="s">
        <v>18</v>
      </c>
      <c r="C29" s="36"/>
      <c r="D29" s="39">
        <v>126.98699999999999</v>
      </c>
      <c r="E29" s="36"/>
      <c r="F29" s="34"/>
      <c r="G29" s="34"/>
      <c r="H29" s="36"/>
      <c r="I29" s="39">
        <v>19.246460970000044</v>
      </c>
      <c r="J29" s="39">
        <v>15.080197769999359</v>
      </c>
      <c r="K29" s="39">
        <v>15.080197769999359</v>
      </c>
    </row>
    <row r="30" spans="1:22" ht="15" customHeight="1" x14ac:dyDescent="0.3">
      <c r="A30" s="26"/>
      <c r="B30" s="9" t="s">
        <v>27</v>
      </c>
      <c r="C30" s="36"/>
      <c r="D30" s="39">
        <v>0</v>
      </c>
      <c r="E30" s="36"/>
      <c r="F30" s="34"/>
      <c r="G30" s="34"/>
      <c r="H30" s="36"/>
      <c r="I30" s="39">
        <v>0</v>
      </c>
      <c r="J30" s="39">
        <v>0</v>
      </c>
      <c r="K30" s="39">
        <v>0</v>
      </c>
    </row>
    <row r="31" spans="1:22" ht="15" customHeight="1" x14ac:dyDescent="0.3">
      <c r="A31" s="26"/>
      <c r="B31" s="8" t="s">
        <v>28</v>
      </c>
      <c r="C31" s="22"/>
      <c r="D31" s="23">
        <v>21966.978000000003</v>
      </c>
      <c r="E31" s="22"/>
      <c r="F31" s="23"/>
      <c r="G31" s="23"/>
      <c r="H31" s="22"/>
      <c r="I31" s="23">
        <v>22240.371933984716</v>
      </c>
      <c r="J31" s="23">
        <v>22256.900104669196</v>
      </c>
      <c r="K31" s="23">
        <v>22342.911567095827</v>
      </c>
    </row>
    <row r="32" spans="1:22" ht="15" customHeight="1" x14ac:dyDescent="0.3">
      <c r="A32" s="26"/>
      <c r="B32" s="9" t="s">
        <v>29</v>
      </c>
      <c r="C32" s="36"/>
      <c r="D32" s="39">
        <v>21586.595000000001</v>
      </c>
      <c r="E32" s="36"/>
      <c r="F32" s="34"/>
      <c r="G32" s="34"/>
      <c r="H32" s="36"/>
      <c r="I32" s="39">
        <v>21542.641633197996</v>
      </c>
      <c r="J32" s="39">
        <v>21578.199230479226</v>
      </c>
      <c r="K32" s="39">
        <v>21664.210692905857</v>
      </c>
    </row>
    <row r="33" spans="1:22" s="26" customFormat="1" ht="15" customHeight="1" x14ac:dyDescent="0.3">
      <c r="B33" s="10" t="s">
        <v>30</v>
      </c>
      <c r="C33" s="36"/>
      <c r="D33" s="39">
        <v>11828.956</v>
      </c>
      <c r="E33" s="36"/>
      <c r="F33" s="34"/>
      <c r="G33" s="34"/>
      <c r="H33" s="36"/>
      <c r="I33" s="39"/>
      <c r="J33" s="39"/>
      <c r="K33" s="39"/>
      <c r="L33"/>
      <c r="M33"/>
      <c r="N33"/>
      <c r="O33"/>
      <c r="P33"/>
      <c r="Q33"/>
      <c r="R33"/>
      <c r="S33"/>
      <c r="T33"/>
      <c r="U33"/>
      <c r="V33"/>
    </row>
    <row r="34" spans="1:22" s="26" customFormat="1" ht="15" customHeight="1" x14ac:dyDescent="0.3">
      <c r="B34" s="10" t="s">
        <v>31</v>
      </c>
      <c r="C34" s="36"/>
      <c r="D34" s="39">
        <v>9757.6389999999992</v>
      </c>
      <c r="E34" s="36"/>
      <c r="F34" s="34"/>
      <c r="G34" s="34"/>
      <c r="H34" s="36"/>
      <c r="I34" s="39"/>
      <c r="J34" s="39"/>
      <c r="K34" s="39"/>
      <c r="L34"/>
      <c r="M34"/>
      <c r="N34"/>
      <c r="O34"/>
      <c r="P34"/>
      <c r="Q34"/>
      <c r="R34"/>
      <c r="S34"/>
      <c r="T34"/>
      <c r="U34"/>
      <c r="V34"/>
    </row>
    <row r="35" spans="1:22" ht="15" customHeight="1" x14ac:dyDescent="0.3">
      <c r="A35" s="26"/>
      <c r="B35" s="9" t="s">
        <v>32</v>
      </c>
      <c r="C35" s="36"/>
      <c r="D35" s="39">
        <v>380.38299999999998</v>
      </c>
      <c r="E35" s="36"/>
      <c r="F35" s="34"/>
      <c r="G35" s="34"/>
      <c r="H35" s="36"/>
      <c r="I35" s="39">
        <v>697.73030078672014</v>
      </c>
      <c r="J35" s="39">
        <v>678.70087418997002</v>
      </c>
      <c r="K35" s="39">
        <v>678.70087418996934</v>
      </c>
    </row>
    <row r="36" spans="1:22" ht="15" customHeight="1" x14ac:dyDescent="0.3">
      <c r="A36" s="26"/>
      <c r="B36" s="8" t="s">
        <v>33</v>
      </c>
      <c r="C36" s="22"/>
      <c r="D36" s="23">
        <v>5225.6539999999995</v>
      </c>
      <c r="E36" s="22"/>
      <c r="F36" s="23"/>
      <c r="G36" s="23"/>
      <c r="H36" s="22"/>
      <c r="I36" s="23">
        <v>5104.8255785712117</v>
      </c>
      <c r="J36" s="23">
        <v>5238.7980734545818</v>
      </c>
      <c r="K36" s="23">
        <v>5238.7265951956597</v>
      </c>
    </row>
    <row r="37" spans="1:22" ht="15" customHeight="1" x14ac:dyDescent="0.3">
      <c r="A37" s="26"/>
      <c r="B37" s="9" t="s">
        <v>34</v>
      </c>
      <c r="C37" s="36"/>
      <c r="D37" s="39">
        <v>3946.24</v>
      </c>
      <c r="E37" s="36"/>
      <c r="F37" s="34"/>
      <c r="G37" s="34"/>
      <c r="H37" s="36"/>
      <c r="I37" s="39">
        <v>4043.725685465392</v>
      </c>
      <c r="J37" s="39">
        <v>4019.7580315384357</v>
      </c>
      <c r="K37" s="39">
        <v>4060.0192469541262</v>
      </c>
    </row>
    <row r="38" spans="1:22" ht="15" customHeight="1" x14ac:dyDescent="0.3">
      <c r="A38" s="26"/>
      <c r="B38" s="10" t="s">
        <v>35</v>
      </c>
      <c r="C38" s="36"/>
      <c r="D38" s="39">
        <v>3508.3409999999999</v>
      </c>
      <c r="E38" s="36"/>
      <c r="F38" s="34"/>
      <c r="G38" s="34"/>
      <c r="H38" s="36"/>
      <c r="I38" s="39">
        <v>3495.2286598160158</v>
      </c>
      <c r="J38" s="39">
        <v>3472.5556919438595</v>
      </c>
      <c r="K38" s="39">
        <v>3512.8169073595495</v>
      </c>
    </row>
    <row r="39" spans="1:22" ht="15" customHeight="1" x14ac:dyDescent="0.3">
      <c r="A39" s="26"/>
      <c r="B39" s="10" t="s">
        <v>36</v>
      </c>
      <c r="C39" s="36"/>
      <c r="D39" s="39">
        <v>437.899</v>
      </c>
      <c r="E39" s="36"/>
      <c r="F39" s="34"/>
      <c r="G39" s="34"/>
      <c r="H39" s="36"/>
      <c r="I39" s="39">
        <v>548.49702564937616</v>
      </c>
      <c r="J39" s="39">
        <v>547.20233959457642</v>
      </c>
      <c r="K39" s="39">
        <v>547.20233959457642</v>
      </c>
    </row>
    <row r="40" spans="1:22" ht="15" customHeight="1" x14ac:dyDescent="0.3">
      <c r="A40" s="26"/>
      <c r="B40" s="9" t="s">
        <v>37</v>
      </c>
      <c r="C40" s="36"/>
      <c r="D40" s="39">
        <v>1279.414</v>
      </c>
      <c r="E40" s="36"/>
      <c r="F40" s="34"/>
      <c r="G40" s="34"/>
      <c r="H40" s="36"/>
      <c r="I40" s="39">
        <v>1061.0998931058202</v>
      </c>
      <c r="J40" s="39">
        <v>1219.0400419161465</v>
      </c>
      <c r="K40" s="39">
        <v>1178.7073482415331</v>
      </c>
    </row>
    <row r="41" spans="1:22" ht="15" customHeight="1" x14ac:dyDescent="0.3">
      <c r="A41" s="26"/>
      <c r="B41" s="10" t="s">
        <v>38</v>
      </c>
      <c r="C41" s="36"/>
      <c r="D41" s="39">
        <v>535.505</v>
      </c>
      <c r="E41" s="36"/>
      <c r="F41" s="34"/>
      <c r="G41" s="34"/>
      <c r="H41" s="36"/>
      <c r="I41" s="39">
        <v>460.95455415926284</v>
      </c>
      <c r="J41" s="39">
        <v>544.14347900186556</v>
      </c>
      <c r="K41" s="39">
        <v>544.14347900186567</v>
      </c>
    </row>
    <row r="42" spans="1:22" ht="15" customHeight="1" x14ac:dyDescent="0.3">
      <c r="A42" s="26"/>
      <c r="B42" s="10" t="s">
        <v>39</v>
      </c>
      <c r="C42" s="36"/>
      <c r="D42" s="39">
        <v>622.03399999999999</v>
      </c>
      <c r="E42" s="36"/>
      <c r="F42" s="34"/>
      <c r="G42" s="34"/>
      <c r="H42" s="36"/>
      <c r="I42" s="39">
        <v>640.63937794655749</v>
      </c>
      <c r="J42" s="39">
        <v>702.63662191428079</v>
      </c>
      <c r="K42" s="39">
        <v>662.30392823966747</v>
      </c>
    </row>
    <row r="43" spans="1:22" ht="15" customHeight="1" x14ac:dyDescent="0.3">
      <c r="A43" s="26"/>
      <c r="B43" s="8" t="s">
        <v>40</v>
      </c>
      <c r="C43" s="22"/>
      <c r="D43" s="23">
        <v>3430.5329999999999</v>
      </c>
      <c r="E43" s="22"/>
      <c r="F43" s="23"/>
      <c r="G43" s="23"/>
      <c r="H43" s="22"/>
      <c r="I43" s="23">
        <v>4128.0811332226285</v>
      </c>
      <c r="J43" s="23">
        <v>4096.0741495421789</v>
      </c>
      <c r="K43" s="23">
        <v>4164.4291936169066</v>
      </c>
    </row>
    <row r="44" spans="1:22" ht="15" customHeight="1" x14ac:dyDescent="0.3">
      <c r="A44" s="26"/>
      <c r="B44" s="10" t="s">
        <v>41</v>
      </c>
      <c r="C44" s="36"/>
      <c r="D44" s="39">
        <v>2379.2849999999999</v>
      </c>
      <c r="E44" s="36"/>
      <c r="F44" s="34"/>
      <c r="G44" s="34"/>
      <c r="H44" s="36"/>
      <c r="I44" s="39">
        <v>3103.256464864603</v>
      </c>
      <c r="J44" s="39">
        <v>3103.256464864603</v>
      </c>
      <c r="K44" s="39">
        <v>3103.256464864603</v>
      </c>
    </row>
    <row r="45" spans="1:22" ht="15" customHeight="1" x14ac:dyDescent="0.3">
      <c r="A45" s="26"/>
      <c r="B45" s="9" t="s">
        <v>42</v>
      </c>
      <c r="C45" s="36"/>
      <c r="D45" s="39">
        <v>0</v>
      </c>
      <c r="E45" s="36"/>
      <c r="F45" s="34"/>
      <c r="G45" s="34"/>
      <c r="H45" s="36"/>
      <c r="I45" s="39"/>
      <c r="J45" s="39"/>
      <c r="K45" s="39"/>
    </row>
    <row r="46" spans="1:22" ht="15" customHeight="1" x14ac:dyDescent="0.3">
      <c r="A46" s="26"/>
      <c r="B46" s="9" t="s">
        <v>43</v>
      </c>
      <c r="C46" s="36"/>
      <c r="D46" s="39">
        <v>2997.645</v>
      </c>
      <c r="E46" s="36"/>
      <c r="F46" s="34"/>
      <c r="G46" s="34"/>
      <c r="H46" s="36"/>
      <c r="I46" s="39">
        <v>1581.1568376158007</v>
      </c>
      <c r="J46" s="39">
        <v>1655.6787549495248</v>
      </c>
      <c r="K46" s="39">
        <v>1724.0337990242515</v>
      </c>
    </row>
    <row r="47" spans="1:22" ht="15" customHeight="1" x14ac:dyDescent="0.3">
      <c r="A47" s="26"/>
      <c r="B47" s="9" t="s">
        <v>44</v>
      </c>
      <c r="C47" s="36"/>
      <c r="D47" s="39">
        <v>432.88799999999998</v>
      </c>
      <c r="E47" s="36"/>
      <c r="F47" s="34"/>
      <c r="G47" s="34"/>
      <c r="H47" s="36"/>
      <c r="I47" s="39">
        <v>2546.9242956068279</v>
      </c>
      <c r="J47" s="39">
        <v>2440.3953945926546</v>
      </c>
      <c r="K47" s="39">
        <v>2440.3953945926546</v>
      </c>
    </row>
    <row r="48" spans="1:22" s="18" customFormat="1" ht="15" customHeight="1" x14ac:dyDescent="0.3">
      <c r="B48" s="13" t="s">
        <v>45</v>
      </c>
      <c r="C48" s="19"/>
      <c r="D48" s="20">
        <f>D51+D54+D55+D58+D64+D67+D84+D88</f>
        <v>66510.510999999999</v>
      </c>
      <c r="E48" s="36"/>
      <c r="F48" s="20">
        <f t="shared" ref="F48:G48" si="10">F51+F54+F55+F58+F64+F67+F84+F88</f>
        <v>0</v>
      </c>
      <c r="G48" s="20">
        <f t="shared" si="10"/>
        <v>0</v>
      </c>
      <c r="H48" s="19"/>
      <c r="I48" s="20">
        <f t="shared" ref="I48:J48" si="11">I51+I54+I55+I58+I64+I67+I84+I88</f>
        <v>66678.524195040198</v>
      </c>
      <c r="J48" s="20">
        <f t="shared" si="11"/>
        <v>66762.087455397355</v>
      </c>
      <c r="K48" s="20">
        <f t="shared" ref="K48" si="12">K51+K54+K55+K58+K64+K67+K84+K88</f>
        <v>66918.153435744345</v>
      </c>
      <c r="L48"/>
      <c r="M48"/>
      <c r="N48"/>
      <c r="O48"/>
      <c r="P48"/>
      <c r="Q48"/>
      <c r="R48"/>
      <c r="S48"/>
      <c r="T48"/>
      <c r="U48"/>
      <c r="V48"/>
    </row>
    <row r="49" spans="1:22" s="18" customFormat="1" ht="15" customHeight="1" x14ac:dyDescent="0.3">
      <c r="B49" s="13" t="s">
        <v>8</v>
      </c>
      <c r="C49" s="19"/>
      <c r="D49" s="21">
        <f>D48/D$96*100</f>
        <v>47.541005249441618</v>
      </c>
      <c r="E49" s="19"/>
      <c r="F49" s="21" t="e">
        <f>F48/F$96*100</f>
        <v>#DIV/0!</v>
      </c>
      <c r="G49" s="21" t="e">
        <f>G48/G$96*100</f>
        <v>#DIV/0!</v>
      </c>
      <c r="H49" s="19"/>
      <c r="I49" s="21">
        <f t="shared" ref="I49:J49" si="13">I48/I$96*100</f>
        <v>48.309844587350852</v>
      </c>
      <c r="J49" s="21">
        <f t="shared" si="13"/>
        <v>48.461129564427729</v>
      </c>
      <c r="K49" s="21">
        <f t="shared" ref="K49" si="14">K48/K$96*100</f>
        <v>48.574414423881052</v>
      </c>
      <c r="L49"/>
      <c r="M49"/>
      <c r="N49"/>
      <c r="O49"/>
      <c r="P49"/>
      <c r="Q49"/>
      <c r="R49"/>
      <c r="S49"/>
      <c r="T49"/>
      <c r="U49"/>
      <c r="V49"/>
    </row>
    <row r="50" spans="1:22" ht="15" customHeight="1" x14ac:dyDescent="0.3">
      <c r="A50" s="26"/>
      <c r="B50" s="8" t="s">
        <v>46</v>
      </c>
      <c r="C50" s="22"/>
      <c r="D50" s="23">
        <v>59496.889000000003</v>
      </c>
      <c r="E50" s="22"/>
      <c r="F50" s="23"/>
      <c r="G50" s="23"/>
      <c r="H50" s="22"/>
      <c r="I50" s="23">
        <v>58173.428795727654</v>
      </c>
      <c r="J50" s="23">
        <v>58317.849854315653</v>
      </c>
      <c r="K50" s="23">
        <v>58739.765552566045</v>
      </c>
    </row>
    <row r="51" spans="1:22" ht="15" customHeight="1" x14ac:dyDescent="0.3">
      <c r="A51" s="26"/>
      <c r="B51" s="9" t="s">
        <v>47</v>
      </c>
      <c r="C51" s="36"/>
      <c r="D51" s="39">
        <v>15131.905999999999</v>
      </c>
      <c r="E51" s="36"/>
      <c r="F51" s="34"/>
      <c r="G51" s="34"/>
      <c r="H51" s="36"/>
      <c r="I51" s="39">
        <v>15557.000752617201</v>
      </c>
      <c r="J51" s="39">
        <v>15757.593942518099</v>
      </c>
      <c r="K51" s="39">
        <v>15747.938769570861</v>
      </c>
    </row>
    <row r="52" spans="1:22" ht="15" customHeight="1" x14ac:dyDescent="0.3">
      <c r="A52" s="26"/>
      <c r="B52" s="10" t="s">
        <v>48</v>
      </c>
      <c r="C52" s="36"/>
      <c r="D52" s="39">
        <v>10873.553</v>
      </c>
      <c r="E52" s="36"/>
      <c r="F52" s="34"/>
      <c r="G52" s="34"/>
      <c r="H52" s="36"/>
      <c r="I52" s="39">
        <v>10986.06524470902</v>
      </c>
      <c r="J52" s="39">
        <v>11084.093688529691</v>
      </c>
      <c r="K52" s="39">
        <v>11066.223076800168</v>
      </c>
    </row>
    <row r="53" spans="1:22" ht="15" customHeight="1" x14ac:dyDescent="0.3">
      <c r="A53" s="26"/>
      <c r="B53" s="10" t="s">
        <v>49</v>
      </c>
      <c r="C53" s="36"/>
      <c r="D53" s="39">
        <v>4258.3530000000001</v>
      </c>
      <c r="E53" s="36"/>
      <c r="F53" s="34"/>
      <c r="G53" s="34"/>
      <c r="H53" s="36"/>
      <c r="I53" s="39">
        <v>4570.9355079081806</v>
      </c>
      <c r="J53" s="39">
        <v>4673.5002539884072</v>
      </c>
      <c r="K53" s="39">
        <v>4681.7156927706937</v>
      </c>
    </row>
    <row r="54" spans="1:22" ht="15" customHeight="1" x14ac:dyDescent="0.3">
      <c r="A54" s="26"/>
      <c r="B54" s="9" t="s">
        <v>50</v>
      </c>
      <c r="C54" s="36"/>
      <c r="D54" s="39">
        <v>8298.6640000000007</v>
      </c>
      <c r="E54" s="36"/>
      <c r="F54" s="34"/>
      <c r="G54" s="34"/>
      <c r="H54" s="36"/>
      <c r="I54" s="39">
        <v>7919.2643601864138</v>
      </c>
      <c r="J54" s="39">
        <v>7901.6069584437337</v>
      </c>
      <c r="K54" s="39">
        <v>8224.1431428208143</v>
      </c>
    </row>
    <row r="55" spans="1:22" ht="15" customHeight="1" x14ac:dyDescent="0.3">
      <c r="A55" s="26"/>
      <c r="B55" s="9" t="s">
        <v>51</v>
      </c>
      <c r="C55" s="36"/>
      <c r="D55" s="39">
        <v>161.471</v>
      </c>
      <c r="E55" s="36"/>
      <c r="F55" s="34"/>
      <c r="G55" s="34"/>
      <c r="H55" s="36"/>
      <c r="I55" s="39">
        <v>146.12263458886628</v>
      </c>
      <c r="J55" s="39">
        <v>162.17057053098327</v>
      </c>
      <c r="K55" s="39">
        <v>162.1705705309833</v>
      </c>
    </row>
    <row r="56" spans="1:22" ht="15" customHeight="1" x14ac:dyDescent="0.3">
      <c r="A56" s="26"/>
      <c r="B56" s="10" t="s">
        <v>52</v>
      </c>
      <c r="C56" s="36"/>
      <c r="D56" s="39">
        <v>161.471</v>
      </c>
      <c r="E56" s="36"/>
      <c r="F56" s="34"/>
      <c r="G56" s="34"/>
      <c r="H56" s="36"/>
      <c r="I56" s="39">
        <v>118.49765661221048</v>
      </c>
      <c r="J56" s="39">
        <v>134.533649</v>
      </c>
      <c r="K56" s="39">
        <v>134.533649</v>
      </c>
    </row>
    <row r="57" spans="1:22" ht="15" customHeight="1" x14ac:dyDescent="0.3">
      <c r="A57" s="26"/>
      <c r="B57" s="10" t="s">
        <v>53</v>
      </c>
      <c r="C57" s="36"/>
      <c r="D57" s="39">
        <v>0</v>
      </c>
      <c r="E57" s="36"/>
      <c r="F57" s="34"/>
      <c r="G57" s="34"/>
      <c r="H57" s="36"/>
      <c r="I57" s="39">
        <v>27.624977976655813</v>
      </c>
      <c r="J57" s="39">
        <v>27.636921530983283</v>
      </c>
      <c r="K57" s="39">
        <v>27.636921530983294</v>
      </c>
    </row>
    <row r="58" spans="1:22" ht="15" customHeight="1" x14ac:dyDescent="0.3">
      <c r="A58" s="26"/>
      <c r="B58" s="9" t="s">
        <v>54</v>
      </c>
      <c r="C58" s="36"/>
      <c r="D58" s="39">
        <v>1479.85</v>
      </c>
      <c r="E58" s="36"/>
      <c r="F58" s="34"/>
      <c r="G58" s="34"/>
      <c r="H58" s="36"/>
      <c r="I58" s="39">
        <v>1713.8661608556499</v>
      </c>
      <c r="J58" s="39">
        <v>1707.267411589133</v>
      </c>
      <c r="K58" s="39">
        <v>1617.4557904467217</v>
      </c>
    </row>
    <row r="59" spans="1:22" s="26" customFormat="1" ht="15" customHeight="1" x14ac:dyDescent="0.3">
      <c r="B59" s="10" t="s">
        <v>55</v>
      </c>
      <c r="C59" s="36"/>
      <c r="D59" s="39">
        <v>198.77099999999999</v>
      </c>
      <c r="E59" s="36"/>
      <c r="F59" s="34"/>
      <c r="G59" s="34"/>
      <c r="H59" s="36"/>
      <c r="I59" s="39"/>
      <c r="J59" s="39"/>
      <c r="K59" s="39"/>
      <c r="L59"/>
      <c r="M59"/>
      <c r="N59"/>
      <c r="O59"/>
      <c r="P59"/>
      <c r="Q59"/>
      <c r="R59"/>
      <c r="S59"/>
      <c r="T59"/>
      <c r="U59"/>
      <c r="V59"/>
    </row>
    <row r="60" spans="1:22" s="26" customFormat="1" ht="15" customHeight="1" x14ac:dyDescent="0.3">
      <c r="B60" s="10" t="s">
        <v>56</v>
      </c>
      <c r="C60" s="36"/>
      <c r="D60" s="39">
        <v>380.80900000000003</v>
      </c>
      <c r="E60" s="36"/>
      <c r="F60" s="34"/>
      <c r="G60" s="34"/>
      <c r="H60" s="36"/>
      <c r="I60" s="39"/>
      <c r="J60" s="39"/>
      <c r="K60" s="39"/>
      <c r="L60"/>
      <c r="M60"/>
      <c r="N60"/>
      <c r="O60"/>
      <c r="P60"/>
      <c r="Q60"/>
      <c r="R60"/>
      <c r="S60"/>
      <c r="T60"/>
      <c r="U60"/>
      <c r="V60"/>
    </row>
    <row r="61" spans="1:22" s="26" customFormat="1" ht="15" customHeight="1" x14ac:dyDescent="0.3">
      <c r="B61" s="11" t="s">
        <v>57</v>
      </c>
      <c r="C61" s="36"/>
      <c r="D61" s="39">
        <v>17.908999999999999</v>
      </c>
      <c r="E61" s="36"/>
      <c r="F61" s="34"/>
      <c r="G61" s="34"/>
      <c r="H61" s="36"/>
      <c r="I61" s="39"/>
      <c r="J61" s="39"/>
      <c r="K61" s="39"/>
      <c r="L61"/>
      <c r="M61"/>
      <c r="N61"/>
      <c r="O61"/>
      <c r="P61"/>
      <c r="Q61"/>
      <c r="R61"/>
      <c r="S61"/>
      <c r="T61"/>
      <c r="U61"/>
      <c r="V61"/>
    </row>
    <row r="62" spans="1:22" s="26" customFormat="1" ht="15" customHeight="1" x14ac:dyDescent="0.3">
      <c r="B62" s="11" t="s">
        <v>58</v>
      </c>
      <c r="C62" s="36"/>
      <c r="D62" s="39">
        <v>356.9</v>
      </c>
      <c r="E62" s="36"/>
      <c r="F62" s="34"/>
      <c r="G62" s="34"/>
      <c r="H62" s="36"/>
      <c r="I62" s="39"/>
      <c r="J62" s="39"/>
      <c r="K62" s="39"/>
      <c r="L62"/>
      <c r="M62"/>
      <c r="N62"/>
      <c r="O62"/>
      <c r="P62"/>
      <c r="Q62"/>
      <c r="R62"/>
      <c r="S62"/>
      <c r="T62"/>
      <c r="U62"/>
      <c r="V62"/>
    </row>
    <row r="63" spans="1:22" s="26" customFormat="1" ht="15" customHeight="1" x14ac:dyDescent="0.3">
      <c r="B63" s="10" t="s">
        <v>18</v>
      </c>
      <c r="C63" s="36"/>
      <c r="D63" s="39">
        <v>900.27</v>
      </c>
      <c r="E63" s="36"/>
      <c r="F63" s="34"/>
      <c r="G63" s="34"/>
      <c r="H63" s="36"/>
      <c r="I63" s="39"/>
      <c r="J63" s="39"/>
      <c r="K63" s="39"/>
      <c r="L63"/>
      <c r="M63"/>
      <c r="N63"/>
      <c r="O63"/>
      <c r="P63"/>
      <c r="Q63"/>
      <c r="R63"/>
      <c r="S63"/>
      <c r="T63"/>
      <c r="U63"/>
      <c r="V63"/>
    </row>
    <row r="64" spans="1:22" ht="15" customHeight="1" x14ac:dyDescent="0.3">
      <c r="A64" s="26"/>
      <c r="B64" s="9" t="s">
        <v>59</v>
      </c>
      <c r="C64" s="36"/>
      <c r="D64" s="39">
        <v>2158.9699999999998</v>
      </c>
      <c r="E64" s="36"/>
      <c r="F64" s="34"/>
      <c r="G64" s="34"/>
      <c r="H64" s="36"/>
      <c r="I64" s="39">
        <v>2085.2364889254486</v>
      </c>
      <c r="J64" s="39">
        <v>2090.9487381881004</v>
      </c>
      <c r="K64" s="39">
        <v>2094.1355579480164</v>
      </c>
    </row>
    <row r="65" spans="1:11" ht="15" customHeight="1" x14ac:dyDescent="0.3">
      <c r="A65" s="26"/>
      <c r="B65" s="10" t="s">
        <v>39</v>
      </c>
      <c r="C65" s="36"/>
      <c r="D65" s="39">
        <v>2158.9699999999998</v>
      </c>
      <c r="E65" s="36"/>
      <c r="F65" s="34"/>
      <c r="G65" s="34"/>
      <c r="H65" s="36"/>
      <c r="I65" s="39">
        <v>2085.2364889254486</v>
      </c>
      <c r="J65" s="39">
        <v>2090.9487381881004</v>
      </c>
      <c r="K65" s="39">
        <v>2094.1355579480164</v>
      </c>
    </row>
    <row r="66" spans="1:11" ht="15" customHeight="1" x14ac:dyDescent="0.3">
      <c r="A66" s="26"/>
      <c r="B66" s="10" t="s">
        <v>60</v>
      </c>
      <c r="C66" s="36"/>
      <c r="D66" s="39">
        <v>0</v>
      </c>
      <c r="E66" s="36"/>
      <c r="F66" s="34"/>
      <c r="G66" s="34"/>
      <c r="H66" s="36"/>
      <c r="I66" s="39">
        <v>0</v>
      </c>
      <c r="J66" s="39">
        <v>0</v>
      </c>
      <c r="K66" s="39">
        <v>0</v>
      </c>
    </row>
    <row r="67" spans="1:11" ht="15" customHeight="1" x14ac:dyDescent="0.3">
      <c r="A67" s="26"/>
      <c r="B67" s="9" t="s">
        <v>61</v>
      </c>
      <c r="C67" s="36"/>
      <c r="D67" s="39">
        <v>28133.666000000001</v>
      </c>
      <c r="E67" s="36"/>
      <c r="F67" s="34"/>
      <c r="G67" s="34"/>
      <c r="H67" s="36"/>
      <c r="I67" s="39">
        <v>28054.570165087247</v>
      </c>
      <c r="J67" s="39">
        <v>28031.17515996411</v>
      </c>
      <c r="K67" s="39">
        <v>28121.244128010683</v>
      </c>
    </row>
    <row r="68" spans="1:11" ht="15" customHeight="1" x14ac:dyDescent="0.3">
      <c r="A68" s="26"/>
      <c r="B68" s="10" t="s">
        <v>109</v>
      </c>
      <c r="C68" s="36"/>
      <c r="D68" s="39">
        <v>22551.127</v>
      </c>
      <c r="E68" s="36"/>
      <c r="F68" s="34"/>
      <c r="G68" s="34"/>
      <c r="H68" s="36"/>
      <c r="I68" s="39">
        <v>22638.80624853347</v>
      </c>
      <c r="J68" s="39">
        <v>22695.445195681783</v>
      </c>
      <c r="K68" s="39">
        <v>22922.087206728356</v>
      </c>
    </row>
    <row r="69" spans="1:11" ht="15" customHeight="1" x14ac:dyDescent="0.3">
      <c r="A69" s="26"/>
      <c r="B69" s="11" t="s">
        <v>62</v>
      </c>
      <c r="C69" s="36"/>
      <c r="D69" s="39">
        <v>67.984999999999999</v>
      </c>
      <c r="E69" s="36"/>
      <c r="F69" s="34"/>
      <c r="G69" s="34"/>
      <c r="H69" s="36"/>
      <c r="I69" s="39">
        <v>140.01623018550299</v>
      </c>
      <c r="J69" s="39">
        <v>140.02061818550297</v>
      </c>
      <c r="K69" s="39">
        <v>141.85361818550297</v>
      </c>
    </row>
    <row r="70" spans="1:11" ht="15" customHeight="1" x14ac:dyDescent="0.3">
      <c r="A70" s="26"/>
      <c r="B70" s="11" t="s">
        <v>63</v>
      </c>
      <c r="C70" s="36"/>
      <c r="D70" s="39">
        <v>1195.019</v>
      </c>
      <c r="E70" s="36"/>
      <c r="F70" s="34"/>
      <c r="G70" s="34"/>
      <c r="H70" s="36"/>
      <c r="I70" s="39">
        <v>1136.0027537720173</v>
      </c>
      <c r="J70" s="39">
        <v>1139.7359739999999</v>
      </c>
      <c r="K70" s="39">
        <v>1139.7359739999999</v>
      </c>
    </row>
    <row r="71" spans="1:11" ht="15" customHeight="1" x14ac:dyDescent="0.3">
      <c r="A71" s="26"/>
      <c r="B71" s="11" t="s">
        <v>64</v>
      </c>
      <c r="C71" s="36"/>
      <c r="D71" s="39">
        <v>13547.468999999999</v>
      </c>
      <c r="E71" s="36"/>
      <c r="F71" s="34"/>
      <c r="G71" s="34"/>
      <c r="H71" s="36"/>
      <c r="I71" s="39">
        <v>13332.597450981433</v>
      </c>
      <c r="J71" s="39">
        <v>13375.286863502022</v>
      </c>
      <c r="K71" s="39">
        <v>13375.286863502022</v>
      </c>
    </row>
    <row r="72" spans="1:11" ht="15" customHeight="1" x14ac:dyDescent="0.3">
      <c r="A72" s="26"/>
      <c r="B72" s="11" t="s">
        <v>65</v>
      </c>
      <c r="C72" s="36"/>
      <c r="D72" s="39">
        <v>303.24400000000003</v>
      </c>
      <c r="E72" s="36"/>
      <c r="F72" s="34"/>
      <c r="G72" s="34"/>
      <c r="H72" s="36"/>
      <c r="I72" s="39">
        <v>313</v>
      </c>
      <c r="J72" s="39">
        <v>308</v>
      </c>
      <c r="K72" s="39">
        <v>308</v>
      </c>
    </row>
    <row r="73" spans="1:11" ht="15" customHeight="1" x14ac:dyDescent="0.3">
      <c r="A73" s="26"/>
      <c r="B73" s="11" t="s">
        <v>66</v>
      </c>
      <c r="C73" s="36"/>
      <c r="D73" s="39">
        <v>2964.2460000000001</v>
      </c>
      <c r="E73" s="36"/>
      <c r="F73" s="34"/>
      <c r="G73" s="34"/>
      <c r="H73" s="36"/>
      <c r="I73" s="39">
        <v>2807.4327213634833</v>
      </c>
      <c r="J73" s="39">
        <v>2824.2431808040897</v>
      </c>
      <c r="K73" s="39">
        <v>2820.08842456409</v>
      </c>
    </row>
    <row r="74" spans="1:11" ht="15" customHeight="1" x14ac:dyDescent="0.3">
      <c r="A74" s="26"/>
      <c r="B74" s="14" t="s">
        <v>67</v>
      </c>
      <c r="C74" s="36"/>
      <c r="D74" s="39">
        <v>830</v>
      </c>
      <c r="E74" s="36"/>
      <c r="F74" s="34"/>
      <c r="G74" s="34"/>
      <c r="H74" s="36"/>
      <c r="I74" s="39">
        <v>812.23082999999997</v>
      </c>
      <c r="J74" s="39">
        <v>812.15853500000003</v>
      </c>
      <c r="K74" s="39">
        <v>812.13853500000005</v>
      </c>
    </row>
    <row r="75" spans="1:11" ht="15" customHeight="1" x14ac:dyDescent="0.3">
      <c r="A75" s="26"/>
      <c r="B75" s="14" t="s">
        <v>68</v>
      </c>
      <c r="C75" s="36"/>
      <c r="D75" s="39">
        <v>40.012999999999998</v>
      </c>
      <c r="E75" s="36"/>
      <c r="F75" s="34"/>
      <c r="G75" s="34"/>
      <c r="H75" s="36"/>
      <c r="I75" s="39">
        <v>36.048000000000002</v>
      </c>
      <c r="J75" s="39">
        <v>36.048000000000002</v>
      </c>
      <c r="K75" s="39">
        <v>36.048000000000002</v>
      </c>
    </row>
    <row r="76" spans="1:11" ht="15" customHeight="1" x14ac:dyDescent="0.3">
      <c r="A76" s="26"/>
      <c r="B76" s="14" t="s">
        <v>69</v>
      </c>
      <c r="C76" s="36"/>
      <c r="D76" s="39">
        <v>749.60299999999995</v>
      </c>
      <c r="E76" s="36"/>
      <c r="F76" s="34"/>
      <c r="G76" s="34"/>
      <c r="H76" s="36"/>
      <c r="I76" s="39">
        <v>682.86599999999999</v>
      </c>
      <c r="J76" s="39">
        <v>682.86599999999999</v>
      </c>
      <c r="K76" s="39">
        <v>682.87699999999995</v>
      </c>
    </row>
    <row r="77" spans="1:11" ht="15" customHeight="1" x14ac:dyDescent="0.3">
      <c r="A77" s="26"/>
      <c r="B77" s="14" t="s">
        <v>70</v>
      </c>
      <c r="C77" s="36"/>
      <c r="D77" s="39">
        <v>141.62200000000001</v>
      </c>
      <c r="E77" s="36"/>
      <c r="F77" s="34"/>
      <c r="G77" s="34"/>
      <c r="H77" s="36"/>
      <c r="I77" s="39">
        <v>149.33199999999999</v>
      </c>
      <c r="J77" s="39">
        <v>149.33199999999999</v>
      </c>
      <c r="K77" s="39">
        <v>144.75700000000001</v>
      </c>
    </row>
    <row r="78" spans="1:11" ht="15" customHeight="1" x14ac:dyDescent="0.3">
      <c r="A78" s="26"/>
      <c r="B78" s="14" t="s">
        <v>71</v>
      </c>
      <c r="C78" s="36"/>
      <c r="D78" s="39">
        <v>894.32399999999996</v>
      </c>
      <c r="E78" s="36"/>
      <c r="F78" s="34"/>
      <c r="G78" s="34"/>
      <c r="H78" s="36"/>
      <c r="I78" s="39">
        <v>862.3872602263383</v>
      </c>
      <c r="J78" s="39">
        <v>871.79900950275942</v>
      </c>
      <c r="K78" s="39">
        <v>871.79900950275942</v>
      </c>
    </row>
    <row r="79" spans="1:11" ht="15" customHeight="1" x14ac:dyDescent="0.3">
      <c r="A79" s="26"/>
      <c r="B79" s="14" t="s">
        <v>72</v>
      </c>
      <c r="C79" s="36"/>
      <c r="D79" s="39">
        <v>308.68400000000003</v>
      </c>
      <c r="E79" s="36"/>
      <c r="F79" s="34"/>
      <c r="G79" s="34"/>
      <c r="H79" s="36"/>
      <c r="I79" s="39">
        <v>264.56863113714508</v>
      </c>
      <c r="J79" s="39">
        <v>272.03963630133012</v>
      </c>
      <c r="K79" s="39">
        <v>272.46888006133031</v>
      </c>
    </row>
    <row r="80" spans="1:11" ht="15" customHeight="1" x14ac:dyDescent="0.3">
      <c r="A80" s="26"/>
      <c r="B80" s="11" t="s">
        <v>73</v>
      </c>
      <c r="C80" s="36"/>
      <c r="D80" s="39">
        <v>3007.4540000000002</v>
      </c>
      <c r="E80" s="36"/>
      <c r="F80" s="34"/>
      <c r="G80" s="34"/>
      <c r="H80" s="36"/>
      <c r="I80" s="39">
        <v>2839.1047229999999</v>
      </c>
      <c r="J80" s="39">
        <v>2841.7290779999998</v>
      </c>
      <c r="K80" s="39">
        <v>2853.1480780000002</v>
      </c>
    </row>
    <row r="81" spans="1:11" ht="15" customHeight="1" x14ac:dyDescent="0.3">
      <c r="A81" s="26"/>
      <c r="B81" s="14" t="s">
        <v>74</v>
      </c>
      <c r="C81" s="36"/>
      <c r="D81" s="39">
        <v>544.98900000000003</v>
      </c>
      <c r="E81" s="36"/>
      <c r="F81" s="34"/>
      <c r="G81" s="34"/>
      <c r="H81" s="36"/>
      <c r="I81" s="39">
        <v>516.29199999999992</v>
      </c>
      <c r="J81" s="39">
        <v>518.88999999999987</v>
      </c>
      <c r="K81" s="39">
        <v>530.3090000000002</v>
      </c>
    </row>
    <row r="82" spans="1:11" ht="15" customHeight="1" x14ac:dyDescent="0.3">
      <c r="A82" s="26"/>
      <c r="B82" s="14" t="s">
        <v>75</v>
      </c>
      <c r="C82" s="36"/>
      <c r="D82" s="39">
        <v>2316.6</v>
      </c>
      <c r="E82" s="36"/>
      <c r="F82" s="34"/>
      <c r="G82" s="34"/>
      <c r="H82" s="36"/>
      <c r="I82" s="39">
        <v>2317.0050000000001</v>
      </c>
      <c r="J82" s="39">
        <v>2317.0050000000001</v>
      </c>
      <c r="K82" s="39">
        <v>2317.0050000000001</v>
      </c>
    </row>
    <row r="83" spans="1:11" ht="15" customHeight="1" x14ac:dyDescent="0.3">
      <c r="A83" s="26"/>
      <c r="B83" s="10" t="s">
        <v>76</v>
      </c>
      <c r="C83" s="36"/>
      <c r="D83" s="39">
        <v>5582.5389999999998</v>
      </c>
      <c r="E83" s="36"/>
      <c r="F83" s="34"/>
      <c r="G83" s="34"/>
      <c r="H83" s="36"/>
      <c r="I83" s="39">
        <v>5415.7639165537767</v>
      </c>
      <c r="J83" s="39">
        <v>5335.7299642823264</v>
      </c>
      <c r="K83" s="39">
        <v>5199.156921282326</v>
      </c>
    </row>
    <row r="84" spans="1:11" ht="15" customHeight="1" x14ac:dyDescent="0.3">
      <c r="A84" s="26"/>
      <c r="B84" s="9" t="s">
        <v>77</v>
      </c>
      <c r="C84" s="36"/>
      <c r="D84" s="39">
        <v>4132.3620000000001</v>
      </c>
      <c r="E84" s="36"/>
      <c r="F84" s="34"/>
      <c r="G84" s="34"/>
      <c r="H84" s="36"/>
      <c r="I84" s="39">
        <v>2697.368233466827</v>
      </c>
      <c r="J84" s="39">
        <v>2667.0870730814963</v>
      </c>
      <c r="K84" s="39">
        <v>2772.6775932379683</v>
      </c>
    </row>
    <row r="85" spans="1:11" ht="15" customHeight="1" x14ac:dyDescent="0.3">
      <c r="A85" s="26"/>
      <c r="B85" s="10" t="s">
        <v>78</v>
      </c>
      <c r="C85" s="36"/>
      <c r="D85" s="39">
        <v>980.96299999999997</v>
      </c>
      <c r="E85" s="36"/>
      <c r="F85" s="34"/>
      <c r="G85" s="34"/>
      <c r="H85" s="36"/>
      <c r="I85" s="39">
        <v>979.10747300000003</v>
      </c>
      <c r="J85" s="39">
        <v>979.10747300000003</v>
      </c>
      <c r="K85" s="39">
        <v>979.10747300000003</v>
      </c>
    </row>
    <row r="86" spans="1:11" ht="15" customHeight="1" x14ac:dyDescent="0.3">
      <c r="A86" s="26"/>
      <c r="B86" s="10" t="s">
        <v>79</v>
      </c>
      <c r="C86" s="36"/>
      <c r="D86" s="39">
        <v>979.53899999999999</v>
      </c>
      <c r="E86" s="36"/>
      <c r="F86" s="34"/>
      <c r="G86" s="34"/>
      <c r="H86" s="36"/>
      <c r="I86" s="39">
        <v>906.18117165295348</v>
      </c>
      <c r="J86" s="39">
        <v>880.07564184409637</v>
      </c>
      <c r="K86" s="39">
        <v>878.8714748440965</v>
      </c>
    </row>
    <row r="87" spans="1:11" ht="15" customHeight="1" x14ac:dyDescent="0.3">
      <c r="A87" s="26"/>
      <c r="B87" s="10" t="s">
        <v>80</v>
      </c>
      <c r="C87" s="36"/>
      <c r="D87" s="39">
        <v>111.60299999999999</v>
      </c>
      <c r="E87" s="36"/>
      <c r="F87" s="34"/>
      <c r="G87" s="34"/>
      <c r="H87" s="36"/>
      <c r="I87" s="39">
        <v>110</v>
      </c>
      <c r="J87" s="39">
        <v>111</v>
      </c>
      <c r="K87" s="39">
        <v>111</v>
      </c>
    </row>
    <row r="88" spans="1:11" ht="15" customHeight="1" x14ac:dyDescent="0.3">
      <c r="A88" s="26"/>
      <c r="B88" s="8" t="s">
        <v>81</v>
      </c>
      <c r="C88" s="22"/>
      <c r="D88" s="23">
        <v>7013.6220000000003</v>
      </c>
      <c r="E88" s="22"/>
      <c r="F88" s="23"/>
      <c r="G88" s="23"/>
      <c r="H88" s="22"/>
      <c r="I88" s="23">
        <v>8505.0953993125513</v>
      </c>
      <c r="J88" s="23">
        <v>8444.2376010817025</v>
      </c>
      <c r="K88" s="23">
        <v>8178.3878831783031</v>
      </c>
    </row>
    <row r="89" spans="1:11" ht="15" customHeight="1" x14ac:dyDescent="0.3">
      <c r="A89" s="26"/>
      <c r="B89" s="9" t="s">
        <v>82</v>
      </c>
      <c r="C89" s="36"/>
      <c r="D89" s="39">
        <v>6028.5390000000007</v>
      </c>
      <c r="E89" s="36"/>
      <c r="F89" s="34"/>
      <c r="G89" s="34"/>
      <c r="H89" s="36"/>
      <c r="I89" s="39">
        <v>7449.9642870235184</v>
      </c>
      <c r="J89" s="39">
        <v>7507.5422299726879</v>
      </c>
      <c r="K89" s="39">
        <v>7250.1669392935064</v>
      </c>
    </row>
    <row r="90" spans="1:11" ht="15" customHeight="1" x14ac:dyDescent="0.3">
      <c r="A90" s="26"/>
      <c r="B90" s="10" t="s">
        <v>83</v>
      </c>
      <c r="C90" s="36"/>
      <c r="D90" s="39">
        <v>5922.8140000000003</v>
      </c>
      <c r="E90" s="36"/>
      <c r="F90" s="34"/>
      <c r="G90" s="34"/>
      <c r="H90" s="36"/>
      <c r="I90" s="39">
        <v>7394.3840896985466</v>
      </c>
      <c r="J90" s="39">
        <v>7457.984493172863</v>
      </c>
      <c r="K90" s="39">
        <v>7200.6092024936816</v>
      </c>
    </row>
    <row r="91" spans="1:11" ht="15" customHeight="1" x14ac:dyDescent="0.3">
      <c r="A91" s="26"/>
      <c r="B91" s="10" t="s">
        <v>84</v>
      </c>
      <c r="C91" s="36"/>
      <c r="D91" s="39">
        <v>97.02</v>
      </c>
      <c r="E91" s="36"/>
      <c r="F91" s="34"/>
      <c r="G91" s="34"/>
      <c r="H91" s="36"/>
      <c r="I91" s="39">
        <v>71.555630358431884</v>
      </c>
      <c r="J91" s="39">
        <v>65.806524091664258</v>
      </c>
      <c r="K91" s="39">
        <v>65.806524091664258</v>
      </c>
    </row>
    <row r="92" spans="1:11" ht="15" customHeight="1" x14ac:dyDescent="0.3">
      <c r="A92" s="26"/>
      <c r="B92" s="10" t="s">
        <v>85</v>
      </c>
      <c r="C92" s="36"/>
      <c r="D92" s="39">
        <v>8.7050000000000001</v>
      </c>
      <c r="E92" s="36"/>
      <c r="F92" s="34"/>
      <c r="G92" s="34"/>
      <c r="H92" s="36"/>
      <c r="I92" s="39">
        <v>-15.975433033459515</v>
      </c>
      <c r="J92" s="39">
        <v>-16.24878729183888</v>
      </c>
      <c r="K92" s="39">
        <v>-16.248787291838848</v>
      </c>
    </row>
    <row r="93" spans="1:11" ht="15" customHeight="1" x14ac:dyDescent="0.3">
      <c r="A93" s="26"/>
      <c r="B93" s="9" t="s">
        <v>86</v>
      </c>
      <c r="C93" s="36"/>
      <c r="D93" s="39">
        <v>985.08299999999997</v>
      </c>
      <c r="E93" s="36"/>
      <c r="F93" s="34"/>
      <c r="G93" s="34"/>
      <c r="H93" s="36"/>
      <c r="I93" s="39">
        <v>1055.131112289032</v>
      </c>
      <c r="J93" s="39">
        <v>936.69537110901524</v>
      </c>
      <c r="K93" s="39">
        <v>928.22094388479638</v>
      </c>
    </row>
    <row r="94" spans="1:11" ht="15" customHeight="1" x14ac:dyDescent="0.3">
      <c r="A94" s="26"/>
      <c r="B94" s="12" t="s">
        <v>0</v>
      </c>
      <c r="C94" s="24"/>
      <c r="D94" s="24">
        <f>D9-D48</f>
        <v>-6603.34399999999</v>
      </c>
      <c r="E94" s="24"/>
      <c r="F94" s="24">
        <f>F9-F48</f>
        <v>0</v>
      </c>
      <c r="G94" s="24">
        <f>G9-G48</f>
        <v>0</v>
      </c>
      <c r="H94" s="24"/>
      <c r="I94" s="24">
        <f t="shared" ref="I94:J94" si="15">I9-I48</f>
        <v>-6899.7609361763753</v>
      </c>
      <c r="J94" s="24">
        <f t="shared" si="15"/>
        <v>-6652.9411901132553</v>
      </c>
      <c r="K94" s="24">
        <f t="shared" ref="K94" si="16">K9-K48</f>
        <v>-6631.3121422178083</v>
      </c>
    </row>
    <row r="95" spans="1:11" ht="15" customHeight="1" x14ac:dyDescent="0.3">
      <c r="A95" s="26"/>
      <c r="B95" s="12" t="s">
        <v>8</v>
      </c>
      <c r="C95" s="24"/>
      <c r="D95" s="25">
        <f>D94/D$96*100</f>
        <v>-4.7199999977126668</v>
      </c>
      <c r="E95" s="24"/>
      <c r="F95" s="25" t="e">
        <f>F94/F$96*100</f>
        <v>#DIV/0!</v>
      </c>
      <c r="G95" s="25" t="e">
        <f>G94/G$96*100</f>
        <v>#DIV/0!</v>
      </c>
      <c r="H95" s="24"/>
      <c r="I95" s="25">
        <f t="shared" ref="I95:J95" si="17">I94/I$96*100</f>
        <v>-4.9990065398200461</v>
      </c>
      <c r="J95" s="25">
        <f t="shared" si="17"/>
        <v>-4.8292235501772263</v>
      </c>
      <c r="K95" s="25">
        <f t="shared" ref="K95" si="18">K94/K$96*100</f>
        <v>-4.8135235004578893</v>
      </c>
    </row>
    <row r="96" spans="1:11" ht="15" customHeight="1" x14ac:dyDescent="0.3">
      <c r="A96" s="26"/>
      <c r="B96" s="9" t="s">
        <v>87</v>
      </c>
      <c r="C96" s="36"/>
      <c r="D96" s="39">
        <v>139901.356</v>
      </c>
      <c r="E96" s="36"/>
      <c r="F96" s="34"/>
      <c r="G96" s="34"/>
      <c r="H96" s="36"/>
      <c r="I96" s="39">
        <v>138022.64272342305</v>
      </c>
      <c r="J96" s="39">
        <v>137764.20000000001</v>
      </c>
      <c r="K96" s="39">
        <v>137764.20000000001</v>
      </c>
    </row>
    <row r="98" spans="2:2" x14ac:dyDescent="0.3">
      <c r="B98" s="16" t="s">
        <v>88</v>
      </c>
    </row>
    <row r="99" spans="2:2" x14ac:dyDescent="0.3">
      <c r="B99" t="s">
        <v>89</v>
      </c>
    </row>
    <row r="100" spans="2:2" x14ac:dyDescent="0.3">
      <c r="B100" t="s">
        <v>90</v>
      </c>
    </row>
    <row r="101" spans="2:2" x14ac:dyDescent="0.3">
      <c r="B101" t="s">
        <v>91</v>
      </c>
    </row>
    <row r="102" spans="2:2" x14ac:dyDescent="0.3">
      <c r="B102" t="s">
        <v>92</v>
      </c>
    </row>
    <row r="103" spans="2:2" x14ac:dyDescent="0.3">
      <c r="B103" t="s">
        <v>93</v>
      </c>
    </row>
  </sheetData>
  <mergeCells count="1">
    <mergeCell ref="B5:B6"/>
  </mergeCells>
  <phoneticPr fontId="1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43D63-CD7F-48A0-8258-E953441268EB}">
  <sheetPr>
    <tabColor rgb="FF13B5EA"/>
  </sheetPr>
  <dimension ref="A1:H76"/>
  <sheetViews>
    <sheetView showGridLines="0" zoomScaleNormal="100" workbookViewId="0"/>
  </sheetViews>
  <sheetFormatPr defaultRowHeight="14.4" x14ac:dyDescent="0.3"/>
  <cols>
    <col min="1" max="1" width="60.109375" customWidth="1"/>
    <col min="2" max="16" width="12.6640625" customWidth="1"/>
    <col min="18" max="26" width="12.6640625" customWidth="1"/>
    <col min="28" max="33" width="12.6640625" customWidth="1"/>
    <col min="35" max="38" width="12.6640625" customWidth="1"/>
  </cols>
  <sheetData>
    <row r="1" spans="1:8" x14ac:dyDescent="0.3">
      <c r="A1" s="40" t="s">
        <v>118</v>
      </c>
      <c r="B1" s="40"/>
      <c r="C1" s="40"/>
      <c r="D1" s="40"/>
      <c r="E1" s="41"/>
      <c r="F1" s="41"/>
      <c r="G1" s="41"/>
      <c r="H1" s="41"/>
    </row>
    <row r="2" spans="1:8" x14ac:dyDescent="0.3">
      <c r="A2" s="42"/>
      <c r="B2" s="43" t="s">
        <v>115</v>
      </c>
      <c r="C2" s="43" t="s">
        <v>137</v>
      </c>
      <c r="D2" s="43" t="s">
        <v>139</v>
      </c>
    </row>
    <row r="3" spans="1:8" x14ac:dyDescent="0.3">
      <c r="A3" s="44" t="s">
        <v>117</v>
      </c>
      <c r="B3" s="45">
        <v>66678.524195040198</v>
      </c>
      <c r="C3" s="45">
        <v>66762.087455397355</v>
      </c>
      <c r="D3" s="45">
        <v>66918.153435744345</v>
      </c>
    </row>
    <row r="4" spans="1:8" x14ac:dyDescent="0.3">
      <c r="A4" s="46" t="s">
        <v>121</v>
      </c>
      <c r="B4" s="47">
        <v>3103.2567759118142</v>
      </c>
      <c r="C4" s="47">
        <v>3103.2567759118142</v>
      </c>
      <c r="D4" s="47">
        <v>3103.2567759118142</v>
      </c>
    </row>
    <row r="5" spans="1:8" x14ac:dyDescent="0.3">
      <c r="A5" s="46" t="s">
        <v>124</v>
      </c>
      <c r="B5" s="47">
        <v>444.11464913541272</v>
      </c>
      <c r="C5" s="47">
        <v>444.11464913541272</v>
      </c>
      <c r="D5" s="47">
        <v>442.41913785628026</v>
      </c>
    </row>
    <row r="6" spans="1:8" x14ac:dyDescent="0.3">
      <c r="A6" s="46" t="s">
        <v>135</v>
      </c>
      <c r="B6" s="47">
        <v>2085.2364889254486</v>
      </c>
      <c r="C6" s="47">
        <v>2090.9487381881004</v>
      </c>
      <c r="D6" s="47">
        <v>2094.1355579480164</v>
      </c>
    </row>
    <row r="7" spans="1:8" x14ac:dyDescent="0.3">
      <c r="A7" s="46" t="s">
        <v>125</v>
      </c>
      <c r="B7" s="47">
        <v>4.9040969716733667</v>
      </c>
      <c r="C7" s="47">
        <v>4.9040969716733667</v>
      </c>
      <c r="D7" s="47">
        <v>4.9040969716733667</v>
      </c>
    </row>
    <row r="8" spans="1:8" x14ac:dyDescent="0.3">
      <c r="A8" s="46" t="s">
        <v>120</v>
      </c>
      <c r="B8" s="47">
        <v>0</v>
      </c>
      <c r="C8" s="47">
        <v>0</v>
      </c>
      <c r="D8" s="47">
        <v>0</v>
      </c>
    </row>
    <row r="9" spans="1:8" x14ac:dyDescent="0.3">
      <c r="A9" s="44" t="s">
        <v>119</v>
      </c>
      <c r="B9" s="45">
        <f>B3-B4-B5-B6-B7-B8</f>
        <v>61041.012184095845</v>
      </c>
      <c r="C9" s="45">
        <f>C3-C4-C5-C6-C7-C8</f>
        <v>61118.863195190352</v>
      </c>
      <c r="D9" s="45">
        <f>D3-D4-D5-D6-D7-D8</f>
        <v>61273.437867056557</v>
      </c>
    </row>
    <row r="10" spans="1:8" x14ac:dyDescent="0.3">
      <c r="A10" s="46" t="s">
        <v>116</v>
      </c>
      <c r="B10" s="47">
        <v>1713.703126327415</v>
      </c>
      <c r="C10" s="47">
        <v>1838.8479480009391</v>
      </c>
      <c r="D10" s="47">
        <v>1838.8479480009401</v>
      </c>
    </row>
    <row r="11" spans="1:8" x14ac:dyDescent="0.3">
      <c r="A11" s="46"/>
      <c r="B11" s="47"/>
      <c r="C11" s="47"/>
      <c r="D11" s="47"/>
    </row>
    <row r="12" spans="1:8" x14ac:dyDescent="0.3">
      <c r="A12" s="48" t="s">
        <v>123</v>
      </c>
      <c r="B12" s="49">
        <v>61143.359188172501</v>
      </c>
      <c r="C12" s="49">
        <v>61143.359188172501</v>
      </c>
      <c r="D12" s="49">
        <v>61143.359188172501</v>
      </c>
    </row>
    <row r="13" spans="1:8" x14ac:dyDescent="0.3">
      <c r="A13" s="46" t="s">
        <v>122</v>
      </c>
      <c r="B13" s="47">
        <v>1809.0355394551525</v>
      </c>
      <c r="C13" s="47">
        <v>1809.0355394551525</v>
      </c>
      <c r="D13" s="47">
        <v>1809.0355394551525</v>
      </c>
    </row>
    <row r="14" spans="1:8" x14ac:dyDescent="0.3">
      <c r="A14" s="46"/>
      <c r="B14" s="47"/>
      <c r="C14" s="47"/>
      <c r="D14" s="47"/>
    </row>
    <row r="15" spans="1:8" x14ac:dyDescent="0.3">
      <c r="A15" s="44" t="s">
        <v>126</v>
      </c>
      <c r="B15" s="45">
        <f>B9-B10+B13</f>
        <v>61136.344597223579</v>
      </c>
      <c r="C15" s="45">
        <f>C9-C10+C13</f>
        <v>61089.050786644562</v>
      </c>
      <c r="D15" s="45">
        <f>D9-D10+D13</f>
        <v>61243.625458510767</v>
      </c>
    </row>
    <row r="16" spans="1:8" x14ac:dyDescent="0.3">
      <c r="A16" s="50" t="s">
        <v>133</v>
      </c>
      <c r="B16" s="51">
        <f>B15-B12</f>
        <v>-7.0145909489219775</v>
      </c>
      <c r="C16" s="51">
        <f>C15-C12</f>
        <v>-54.308401527938258</v>
      </c>
      <c r="D16" s="51">
        <f>D15-D12</f>
        <v>100.26627033826662</v>
      </c>
    </row>
    <row r="17" spans="1:4" x14ac:dyDescent="0.3">
      <c r="A17" s="46"/>
      <c r="B17" s="47"/>
      <c r="C17" s="47"/>
      <c r="D17" s="47"/>
    </row>
    <row r="18" spans="1:4" x14ac:dyDescent="0.3">
      <c r="A18" s="48" t="s">
        <v>130</v>
      </c>
      <c r="B18" s="52">
        <v>3.8494451594725254E-2</v>
      </c>
      <c r="C18" s="52">
        <v>3.8494451594725254E-2</v>
      </c>
      <c r="D18" s="52">
        <v>3.8494451594725254E-2</v>
      </c>
    </row>
    <row r="19" spans="1:4" x14ac:dyDescent="0.3">
      <c r="A19" s="44" t="s">
        <v>134</v>
      </c>
      <c r="B19" s="52">
        <v>2.970385951225496E-2</v>
      </c>
      <c r="C19" s="52">
        <v>2.9373578527309041E-2</v>
      </c>
      <c r="D19" s="52">
        <v>3.7466885966356722E-2</v>
      </c>
    </row>
    <row r="20" spans="1:4" x14ac:dyDescent="0.3">
      <c r="A20" s="46"/>
      <c r="B20" s="47"/>
      <c r="C20" s="47"/>
      <c r="D20" s="47"/>
    </row>
    <row r="21" spans="1:4" x14ac:dyDescent="0.3">
      <c r="A21" s="48" t="s">
        <v>132</v>
      </c>
      <c r="B21" s="45">
        <v>61547.490011152368</v>
      </c>
      <c r="C21" s="45">
        <v>61644.120017186549</v>
      </c>
      <c r="D21" s="45">
        <v>61332.305231946091</v>
      </c>
    </row>
    <row r="22" spans="1:4" x14ac:dyDescent="0.3">
      <c r="A22" s="44" t="s">
        <v>131</v>
      </c>
      <c r="B22" s="45">
        <f>B9</f>
        <v>61041.012184095845</v>
      </c>
      <c r="C22" s="45">
        <f>C9</f>
        <v>61118.863195190352</v>
      </c>
      <c r="D22" s="45">
        <f>D9</f>
        <v>61273.437867056557</v>
      </c>
    </row>
    <row r="23" spans="1:4" x14ac:dyDescent="0.3">
      <c r="A23" s="50" t="s">
        <v>129</v>
      </c>
      <c r="B23" s="53">
        <f>B22-B21</f>
        <v>-506.47782705652207</v>
      </c>
      <c r="C23" s="53">
        <f>C22-C21</f>
        <v>-525.25682199619769</v>
      </c>
      <c r="D23" s="53">
        <f>D22-D21</f>
        <v>-58.867364889534656</v>
      </c>
    </row>
    <row r="24" spans="1:4" x14ac:dyDescent="0.3">
      <c r="A24" s="54"/>
      <c r="B24" s="47"/>
      <c r="C24" s="47"/>
      <c r="D24" s="47"/>
    </row>
    <row r="25" spans="1:4" x14ac:dyDescent="0.3">
      <c r="A25" t="s">
        <v>128</v>
      </c>
      <c r="B25" s="47"/>
      <c r="C25" s="47"/>
      <c r="D25" s="47"/>
    </row>
    <row r="26" spans="1:4" x14ac:dyDescent="0.3">
      <c r="A26" s="55" t="s">
        <v>127</v>
      </c>
      <c r="B26" s="53"/>
      <c r="C26" s="53"/>
      <c r="D26" s="53"/>
    </row>
    <row r="27" spans="1:4" x14ac:dyDescent="0.3">
      <c r="A27" s="54"/>
      <c r="B27" s="47"/>
      <c r="C27" s="47"/>
      <c r="D27" s="47"/>
    </row>
    <row r="28" spans="1:4" x14ac:dyDescent="0.3">
      <c r="A28" s="55"/>
      <c r="B28" s="47"/>
      <c r="C28" s="47"/>
      <c r="D28" s="47"/>
    </row>
    <row r="29" spans="1:4" x14ac:dyDescent="0.3">
      <c r="A29" s="54"/>
      <c r="B29" s="47"/>
      <c r="C29" s="47"/>
      <c r="D29" s="47"/>
    </row>
    <row r="70" spans="1:4" x14ac:dyDescent="0.3">
      <c r="A70" s="54"/>
      <c r="B70" s="47"/>
      <c r="C70" s="47"/>
      <c r="D70" s="47"/>
    </row>
    <row r="71" spans="1:4" x14ac:dyDescent="0.3">
      <c r="A71" s="56"/>
      <c r="B71" s="53"/>
      <c r="C71" s="53"/>
      <c r="D71" s="53"/>
    </row>
    <row r="72" spans="1:4" x14ac:dyDescent="0.3">
      <c r="A72" s="56"/>
      <c r="B72" s="53"/>
      <c r="C72" s="53"/>
      <c r="D72" s="53"/>
    </row>
    <row r="73" spans="1:4" x14ac:dyDescent="0.3">
      <c r="A73" s="56"/>
      <c r="B73" s="53"/>
      <c r="C73" s="53"/>
      <c r="D73" s="53"/>
    </row>
    <row r="74" spans="1:4" x14ac:dyDescent="0.3">
      <c r="A74" s="42"/>
      <c r="B74" s="57"/>
      <c r="C74" s="57"/>
      <c r="D74" s="57"/>
    </row>
    <row r="76" spans="1:4" x14ac:dyDescent="0.3">
      <c r="A76" s="56"/>
    </row>
  </sheetData>
  <phoneticPr fontId="19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90bd8a-abf5-4496-9b56-aba63058f6b7" xsi:nil="true"/>
    <lcf76f155ced4ddcb4097134ff3c332f xmlns="9d76330f-e8f1-434f-b6cd-d02727bbea5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EC119FC22A0543BBECA9CA435733F4" ma:contentTypeVersion="14" ma:contentTypeDescription="Umožňuje vytvoriť nový dokument." ma:contentTypeScope="" ma:versionID="ce8f16343b328731eece95816959b782">
  <xsd:schema xmlns:xsd="http://www.w3.org/2001/XMLSchema" xmlns:xs="http://www.w3.org/2001/XMLSchema" xmlns:p="http://schemas.microsoft.com/office/2006/metadata/properties" xmlns:ns2="9d76330f-e8f1-434f-b6cd-d02727bbea50" xmlns:ns3="ca90bd8a-abf5-4496-9b56-aba63058f6b7" targetNamespace="http://schemas.microsoft.com/office/2006/metadata/properties" ma:root="true" ma:fieldsID="743cdb91053cfe76aebb0ffffe1297db" ns2:_="" ns3:_="">
    <xsd:import namespace="9d76330f-e8f1-434f-b6cd-d02727bbea50"/>
    <xsd:import namespace="ca90bd8a-abf5-4496-9b56-aba63058f6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Značky obrázka" ma:readOnly="false" ma:fieldId="{5cf76f15-5ced-4ddc-b409-7134ff3c332f}" ma:taxonomyMulti="true" ma:sspId="30defc02-63cd-467e-841e-d3ca21a4ec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bd8a-abf5-4496-9b56-aba63058f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f5769d0-20cc-435c-8c24-8a4b6a412120}" ma:internalName="TaxCatchAll" ma:showField="CatchAllData" ma:web="ca90bd8a-abf5-4496-9b56-aba63058f6b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D11354-E38C-46AC-ACA5-B573309FB0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B47872-E4B5-4C6E-A918-D97863D7FE88}">
  <ds:schemaRefs>
    <ds:schemaRef ds:uri="http://schemas.microsoft.com/office/2006/documentManagement/types"/>
    <ds:schemaRef ds:uri="9d76330f-e8f1-434f-b6cd-d02727bbea50"/>
    <ds:schemaRef ds:uri="ca90bd8a-abf5-4496-9b56-aba63058f6b7"/>
    <ds:schemaRef ds:uri="http://purl.org/dc/dcmitype/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7AEE818-8AB8-487E-98DF-BD233A74C1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330f-e8f1-434f-b6cd-d02727bbea50"/>
    <ds:schemaRef ds:uri="ca90bd8a-abf5-4496-9b56-aba63058f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2024</vt:lpstr>
      <vt:lpstr>2025</vt:lpstr>
      <vt:lpstr>2025_exp_ceilings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Pavol Majher</dc:creator>
  <cp:keywords/>
  <dc:description/>
  <cp:lastModifiedBy>Jakub Koško</cp:lastModifiedBy>
  <cp:revision/>
  <dcterms:created xsi:type="dcterms:W3CDTF">2019-05-30T05:56:05Z</dcterms:created>
  <dcterms:modified xsi:type="dcterms:W3CDTF">2025-03-31T07:49:46Z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