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7.xml" ContentType="application/vnd.openxmlformats-officedocument.drawing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8.xml" ContentType="application/vnd.openxmlformats-officedocument.drawing+xml"/>
  <Override PartName="/xl/charts/chart1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9.xml" ContentType="application/vnd.openxmlformats-officedocument.drawing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0.xml" ContentType="application/vnd.openxmlformats-officedocument.drawingml.chartshapes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3.xml" ContentType="application/vnd.openxmlformats-officedocument.drawing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4.xml" ContentType="application/vnd.openxmlformats-officedocument.drawing+xml"/>
  <Override PartName="/xl/charts/chart2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5.xml" ContentType="application/vnd.openxmlformats-officedocument.drawing+xml"/>
  <Override PartName="/xl/charts/chart2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6.xml" ContentType="application/vnd.openxmlformats-officedocument.drawing+xml"/>
  <Override PartName="/xl/charts/chart32.xml" ContentType="application/vnd.openxmlformats-officedocument.drawingml.chart+xml"/>
  <Override PartName="/xl/drawings/drawing37.xml" ContentType="application/vnd.openxmlformats-officedocument.drawing+xml"/>
  <Override PartName="/xl/charts/chart3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8.xml" ContentType="application/vnd.openxmlformats-officedocument.drawing+xml"/>
  <Override PartName="/xl/charts/chart3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9.xml" ContentType="application/vnd.openxmlformats-officedocument.drawing+xml"/>
  <Override PartName="/xl/charts/chart3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54"/>
  </bookViews>
  <sheets>
    <sheet name="T01" sheetId="13" r:id="rId1"/>
    <sheet name="T02" sheetId="46" r:id="rId2"/>
    <sheet name="T03" sheetId="43" r:id="rId3"/>
    <sheet name="T04" sheetId="10" r:id="rId4"/>
    <sheet name="T05" sheetId="9" r:id="rId5"/>
    <sheet name="T06" sheetId="14" r:id="rId6"/>
    <sheet name="T07" sheetId="54" r:id="rId7"/>
    <sheet name="T08" sheetId="55" r:id="rId8"/>
    <sheet name="T09" sheetId="65" r:id="rId9"/>
    <sheet name="T10" sheetId="66" r:id="rId10"/>
    <sheet name="T11" sheetId="67" r:id="rId11"/>
    <sheet name="T12" sheetId="68" r:id="rId12"/>
    <sheet name="T13" sheetId="69" r:id="rId13"/>
    <sheet name="T14" sheetId="4" r:id="rId14"/>
    <sheet name="T15" sheetId="5" r:id="rId15"/>
    <sheet name="T16" sheetId="6" r:id="rId16"/>
    <sheet name="T17" sheetId="37" r:id="rId17"/>
    <sheet name="T18" sheetId="7" r:id="rId18"/>
    <sheet name="T19" sheetId="36" r:id="rId19"/>
    <sheet name="T20" sheetId="47" r:id="rId20"/>
    <sheet name="T21" sheetId="8" r:id="rId21"/>
    <sheet name="T22" sheetId="48" r:id="rId22"/>
    <sheet name="T23" sheetId="15" r:id="rId23"/>
    <sheet name="T24" sheetId="49" r:id="rId24"/>
    <sheet name="T25" sheetId="27" r:id="rId25"/>
    <sheet name="T26" sheetId="26" r:id="rId26"/>
    <sheet name="T27" sheetId="24" r:id="rId27"/>
    <sheet name="T28" sheetId="25" r:id="rId28"/>
    <sheet name="T29" sheetId="42" r:id="rId29"/>
    <sheet name="T30" sheetId="40" r:id="rId30"/>
    <sheet name="T31" sheetId="38" r:id="rId31"/>
    <sheet name="T32" sheetId="30" r:id="rId32"/>
    <sheet name="T33" sheetId="28" r:id="rId33"/>
    <sheet name="T34" sheetId="31" r:id="rId34"/>
    <sheet name="T35" sheetId="32" r:id="rId35"/>
    <sheet name="T36" sheetId="33" r:id="rId36"/>
    <sheet name="T37" sheetId="34" r:id="rId37"/>
    <sheet name="T38" sheetId="2" r:id="rId38"/>
    <sheet name="T39" sheetId="1" r:id="rId39"/>
    <sheet name="T40" sheetId="3" r:id="rId40"/>
    <sheet name="T41" sheetId="35" r:id="rId41"/>
    <sheet name="T42" sheetId="60" r:id="rId42"/>
    <sheet name="T43" sheetId="61" r:id="rId43"/>
    <sheet name="T44" sheetId="62" r:id="rId44"/>
    <sheet name="G01" sheetId="23" r:id="rId45"/>
    <sheet name="G02" sheetId="63" r:id="rId46"/>
    <sheet name="G03" sheetId="12" r:id="rId47"/>
    <sheet name="G04" sheetId="11" r:id="rId48"/>
    <sheet name="G05,G06" sheetId="64" r:id="rId49"/>
    <sheet name="G07" sheetId="16" r:id="rId50"/>
    <sheet name="G08" sheetId="17" r:id="rId51"/>
    <sheet name="G09" sheetId="18" r:id="rId52"/>
    <sheet name="G10" sheetId="19" r:id="rId53"/>
    <sheet name="G11" sheetId="50" r:id="rId54"/>
    <sheet name="G12" sheetId="56" r:id="rId55"/>
    <sheet name="G13" sheetId="57" r:id="rId56"/>
    <sheet name="G14" sheetId="58" r:id="rId57"/>
    <sheet name="G15" sheetId="59" r:id="rId58"/>
    <sheet name="G16" sheetId="74" r:id="rId59"/>
    <sheet name="G17" sheetId="75" r:id="rId60"/>
    <sheet name="G18,G19" sheetId="76" r:id="rId61"/>
    <sheet name="G20,G21" sheetId="52" r:id="rId62"/>
    <sheet name="G22" sheetId="53" r:id="rId63"/>
    <sheet name="G23-G26" sheetId="45" r:id="rId64"/>
    <sheet name="G27" sheetId="51" r:id="rId65"/>
    <sheet name="G28-G31" sheetId="44" r:id="rId66"/>
    <sheet name="G32" sheetId="21" r:id="rId67"/>
    <sheet name="G33" sheetId="22" r:id="rId68"/>
    <sheet name="G34,G35" sheetId="71" r:id="rId69"/>
    <sheet name="G36" sheetId="72" r:id="rId70"/>
  </sheets>
  <externalReferences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A" localSheetId="63">#REF!</definedName>
    <definedName name="\A" localSheetId="65">#REF!</definedName>
    <definedName name="\A" localSheetId="31">#REF!</definedName>
    <definedName name="\A">#REF!</definedName>
    <definedName name="\B" localSheetId="63">#REF!</definedName>
    <definedName name="\B" localSheetId="65">#REF!</definedName>
    <definedName name="\B" localSheetId="31">#REF!</definedName>
    <definedName name="\B">#REF!</definedName>
    <definedName name="\C" localSheetId="63">#REF!</definedName>
    <definedName name="\C" localSheetId="65">#REF!</definedName>
    <definedName name="\C" localSheetId="31">#REF!</definedName>
    <definedName name="\C">#REF!</definedName>
    <definedName name="\D" localSheetId="63">#REF!</definedName>
    <definedName name="\D" localSheetId="65">#REF!</definedName>
    <definedName name="\D" localSheetId="31">#REF!</definedName>
    <definedName name="\D">#REF!</definedName>
    <definedName name="\E" localSheetId="63">#REF!</definedName>
    <definedName name="\E" localSheetId="65">#REF!</definedName>
    <definedName name="\E" localSheetId="31">#REF!</definedName>
    <definedName name="\E">#REF!</definedName>
    <definedName name="\F" localSheetId="63">#REF!</definedName>
    <definedName name="\F" localSheetId="65">#REF!</definedName>
    <definedName name="\F" localSheetId="31">#REF!</definedName>
    <definedName name="\F">#REF!</definedName>
    <definedName name="\G" localSheetId="63">#REF!</definedName>
    <definedName name="\G" localSheetId="65">#REF!</definedName>
    <definedName name="\G" localSheetId="31">#REF!</definedName>
    <definedName name="\G">#REF!</definedName>
    <definedName name="\H" localSheetId="63">#REF!</definedName>
    <definedName name="\H" localSheetId="65">#REF!</definedName>
    <definedName name="\H" localSheetId="31">#REF!</definedName>
    <definedName name="\H">#REF!</definedName>
    <definedName name="\I" localSheetId="63">#REF!</definedName>
    <definedName name="\I" localSheetId="65">#REF!</definedName>
    <definedName name="\I" localSheetId="31">#REF!</definedName>
    <definedName name="\I">#REF!</definedName>
    <definedName name="\J" localSheetId="63">#REF!</definedName>
    <definedName name="\J" localSheetId="65">#REF!</definedName>
    <definedName name="\J" localSheetId="31">#REF!</definedName>
    <definedName name="\J">#REF!</definedName>
    <definedName name="\K" localSheetId="63">#REF!</definedName>
    <definedName name="\K" localSheetId="65">#REF!</definedName>
    <definedName name="\K" localSheetId="31">#REF!</definedName>
    <definedName name="\K">#REF!</definedName>
    <definedName name="\L" localSheetId="63">#REF!</definedName>
    <definedName name="\L" localSheetId="65">#REF!</definedName>
    <definedName name="\L" localSheetId="31">#REF!</definedName>
    <definedName name="\L">#REF!</definedName>
    <definedName name="\M" localSheetId="63">#REF!</definedName>
    <definedName name="\M" localSheetId="65">#REF!</definedName>
    <definedName name="\M" localSheetId="31">#REF!</definedName>
    <definedName name="\M">#REF!</definedName>
    <definedName name="\N" localSheetId="63">#REF!</definedName>
    <definedName name="\N" localSheetId="65">#REF!</definedName>
    <definedName name="\N" localSheetId="31">#REF!</definedName>
    <definedName name="\N">#REF!</definedName>
    <definedName name="\O" localSheetId="63">#REF!</definedName>
    <definedName name="\O" localSheetId="65">#REF!</definedName>
    <definedName name="\O" localSheetId="31">#REF!</definedName>
    <definedName name="\O">#REF!</definedName>
    <definedName name="\P" localSheetId="63">#REF!</definedName>
    <definedName name="\P" localSheetId="65">#REF!</definedName>
    <definedName name="\P" localSheetId="31">#REF!</definedName>
    <definedName name="\P">#REF!</definedName>
    <definedName name="\Q" localSheetId="63">#REF!</definedName>
    <definedName name="\Q" localSheetId="65">#REF!</definedName>
    <definedName name="\Q" localSheetId="31">#REF!</definedName>
    <definedName name="\Q">#REF!</definedName>
    <definedName name="\R" localSheetId="63">#REF!</definedName>
    <definedName name="\R" localSheetId="65">#REF!</definedName>
    <definedName name="\R" localSheetId="31">#REF!</definedName>
    <definedName name="\R">#REF!</definedName>
    <definedName name="\S" localSheetId="63">#REF!</definedName>
    <definedName name="\S" localSheetId="65">#REF!</definedName>
    <definedName name="\S" localSheetId="31">#REF!</definedName>
    <definedName name="\S">#REF!</definedName>
    <definedName name="\T" localSheetId="63">#REF!</definedName>
    <definedName name="\T" localSheetId="65">#REF!</definedName>
    <definedName name="\T" localSheetId="31">#REF!</definedName>
    <definedName name="\T">#REF!</definedName>
    <definedName name="\U" localSheetId="63">#REF!</definedName>
    <definedName name="\U" localSheetId="65">#REF!</definedName>
    <definedName name="\U" localSheetId="31">#REF!</definedName>
    <definedName name="\U">#REF!</definedName>
    <definedName name="\V" localSheetId="63">#REF!</definedName>
    <definedName name="\V" localSheetId="65">#REF!</definedName>
    <definedName name="\V" localSheetId="31">#REF!</definedName>
    <definedName name="\V">#REF!</definedName>
    <definedName name="\W" localSheetId="63">#REF!</definedName>
    <definedName name="\W" localSheetId="65">#REF!</definedName>
    <definedName name="\W" localSheetId="31">#REF!</definedName>
    <definedName name="\W">#REF!</definedName>
    <definedName name="\X" localSheetId="63">#REF!</definedName>
    <definedName name="\X" localSheetId="65">#REF!</definedName>
    <definedName name="\X" localSheetId="31">#REF!</definedName>
    <definedName name="\X">#REF!</definedName>
    <definedName name="\Y" localSheetId="63">#REF!</definedName>
    <definedName name="\Y" localSheetId="65">#REF!</definedName>
    <definedName name="\Y" localSheetId="31">#REF!</definedName>
    <definedName name="\Y">#REF!</definedName>
    <definedName name="\Z" localSheetId="63">#REF!</definedName>
    <definedName name="\Z" localSheetId="65">#REF!</definedName>
    <definedName name="\Z" localSheetId="31">#REF!</definedName>
    <definedName name="\Z">#REF!</definedName>
    <definedName name="__123Graph_A" localSheetId="63" hidden="1">#REF!</definedName>
    <definedName name="__123Graph_A" localSheetId="65" hidden="1">#REF!</definedName>
    <definedName name="__123Graph_A" localSheetId="31" hidden="1">#REF!</definedName>
    <definedName name="__123Graph_A" hidden="1">#REF!</definedName>
    <definedName name="__123Graph_AEXP" localSheetId="63" hidden="1">#REF!</definedName>
    <definedName name="__123Graph_AEXP" localSheetId="65" hidden="1">#REF!</definedName>
    <definedName name="__123Graph_AEXP" localSheetId="31" hidden="1">#REF!</definedName>
    <definedName name="__123Graph_AEXP" hidden="1">#REF!</definedName>
    <definedName name="__123Graph_ATEST1" hidden="1">[1]REER!$AZ$144:$AZ$210</definedName>
    <definedName name="__123Graph_B" localSheetId="63" hidden="1">'[2]Quarterly Program'!#REF!</definedName>
    <definedName name="__123Graph_B" localSheetId="65" hidden="1">'[2]Quarterly Program'!#REF!</definedName>
    <definedName name="__123Graph_B" localSheetId="31" hidden="1">'[2]Quarterly Program'!#REF!</definedName>
    <definedName name="__123Graph_B" hidden="1">'[2]Quarterly Program'!#REF!</definedName>
    <definedName name="__123Graph_BCurrent" localSheetId="63" hidden="1">[3]G!#REF!</definedName>
    <definedName name="__123Graph_BCurrent" localSheetId="65" hidden="1">[3]G!#REF!</definedName>
    <definedName name="__123Graph_BCurrent" localSheetId="31" hidden="1">[3]G!#REF!</definedName>
    <definedName name="__123Graph_BCurrent" hidden="1">[3]G!#REF!</definedName>
    <definedName name="__123Graph_BGDP" localSheetId="63" hidden="1">'[2]Quarterly Program'!#REF!</definedName>
    <definedName name="__123Graph_BGDP" localSheetId="65" hidden="1">'[2]Quarterly Program'!#REF!</definedName>
    <definedName name="__123Graph_BGDP" localSheetId="31" hidden="1">'[2]Quarterly Program'!#REF!</definedName>
    <definedName name="__123Graph_BGDP" hidden="1">'[2]Quarterly Program'!#REF!</definedName>
    <definedName name="__123Graph_BMONEY" localSheetId="63" hidden="1">'[2]Quarterly Program'!#REF!</definedName>
    <definedName name="__123Graph_BMONEY" localSheetId="65" hidden="1">'[2]Quarterly Program'!#REF!</definedName>
    <definedName name="__123Graph_BMONEY" localSheetId="31" hidden="1">'[2]Quarterly Program'!#REF!</definedName>
    <definedName name="__123Graph_BMONEY" hidden="1">'[2]Quarterly Program'!#REF!</definedName>
    <definedName name="__123Graph_BREER3" hidden="1">[1]REER!$BB$144:$BB$212</definedName>
    <definedName name="__123Graph_BTEST1" hidden="1">[1]REER!$AY$144:$AY$210</definedName>
    <definedName name="__123Graph_CREER3" hidden="1">[1]REER!$BB$144:$BB$212</definedName>
    <definedName name="__123Graph_CTEST1" hidden="1">[1]REER!$BK$140:$BK$140</definedName>
    <definedName name="__123Graph_DREER3" hidden="1">[1]REER!$BB$144:$BB$210</definedName>
    <definedName name="__123Graph_DTEST1" hidden="1">[1]REER!$BB$144:$BB$210</definedName>
    <definedName name="__123Graph_EREER3" hidden="1">[1]REER!$BR$144:$BR$211</definedName>
    <definedName name="__123Graph_ETEST1" hidden="1">[1]REER!$BR$144:$BR$211</definedName>
    <definedName name="__123Graph_FREER3" hidden="1">[1]REER!$BN$140:$BN$140</definedName>
    <definedName name="__123Graph_FTEST1" hidden="1">[1]REER!$BN$140:$BN$140</definedName>
    <definedName name="__123Graph_X" localSheetId="63" hidden="1">[4]EdssGeeGAS!#REF!</definedName>
    <definedName name="__123Graph_X" localSheetId="65" hidden="1">[4]EdssGeeGAS!#REF!</definedName>
    <definedName name="__123Graph_X" localSheetId="31" hidden="1">[4]EdssGeeGAS!#REF!</definedName>
    <definedName name="__123Graph_X" hidden="1">[4]EdssGeeGAS!#REF!</definedName>
    <definedName name="__123Graph_XCurrent" localSheetId="63" hidden="1">'[5]i2-KA'!#REF!</definedName>
    <definedName name="__123Graph_XCurrent" localSheetId="65" hidden="1">'[5]i2-KA'!#REF!</definedName>
    <definedName name="__123Graph_XCurrent" localSheetId="31" hidden="1">'[5]i2-KA'!#REF!</definedName>
    <definedName name="__123Graph_XCurrent" hidden="1">'[5]i2-KA'!#REF!</definedName>
    <definedName name="__123Graph_XEXP" localSheetId="63" hidden="1">[4]EdssGeeGAS!#REF!</definedName>
    <definedName name="__123Graph_XEXP" localSheetId="65" hidden="1">[4]EdssGeeGAS!#REF!</definedName>
    <definedName name="__123Graph_XEXP" localSheetId="31" hidden="1">[4]EdssGeeGAS!#REF!</definedName>
    <definedName name="__123Graph_XEXP" hidden="1">[4]EdssGeeGAS!#REF!</definedName>
    <definedName name="__123Graph_XChart1" localSheetId="63" hidden="1">'[5]i2-KA'!#REF!</definedName>
    <definedName name="__123Graph_XChart1" localSheetId="65" hidden="1">'[5]i2-KA'!#REF!</definedName>
    <definedName name="__123Graph_XChart1" localSheetId="31" hidden="1">'[5]i2-KA'!#REF!</definedName>
    <definedName name="__123Graph_XChart1" hidden="1">'[5]i2-KA'!#REF!</definedName>
    <definedName name="__123Graph_XChart2" localSheetId="63" hidden="1">'[5]i2-KA'!#REF!</definedName>
    <definedName name="__123Graph_XChart2" localSheetId="65" hidden="1">'[5]i2-KA'!#REF!</definedName>
    <definedName name="__123Graph_XChart2" localSheetId="31" hidden="1">'[5]i2-KA'!#REF!</definedName>
    <definedName name="__123Graph_XChart2" hidden="1">'[5]i2-KA'!#REF!</definedName>
    <definedName name="__123Graph_XTEST1" hidden="1">[1]REER!$C$9:$C$75</definedName>
    <definedName name="__BOP1" localSheetId="63">#REF!</definedName>
    <definedName name="__BOP1" localSheetId="65">#REF!</definedName>
    <definedName name="__BOP1" localSheetId="31">#REF!</definedName>
    <definedName name="__BOP1">#REF!</definedName>
    <definedName name="__BOP2" localSheetId="63">[6]BoP!#REF!</definedName>
    <definedName name="__BOP2" localSheetId="65">[6]BoP!#REF!</definedName>
    <definedName name="__BOP2" localSheetId="31">[6]BoP!#REF!</definedName>
    <definedName name="__BOP2">[6]BoP!#REF!</definedName>
    <definedName name="__dat1" localSheetId="63">'[7]work Q real'!#REF!</definedName>
    <definedName name="__dat1" localSheetId="65">'[7]work Q real'!#REF!</definedName>
    <definedName name="__dat1" localSheetId="31">'[7]work Q real'!#REF!</definedName>
    <definedName name="__dat1">'[7]work Q real'!#REF!</definedName>
    <definedName name="__dat2" localSheetId="63">#REF!</definedName>
    <definedName name="__dat2" localSheetId="65">#REF!</definedName>
    <definedName name="__dat2" localSheetId="31">#REF!</definedName>
    <definedName name="__dat2">#REF!</definedName>
    <definedName name="__EXP5" localSheetId="63">#REF!</definedName>
    <definedName name="__EXP5" localSheetId="65">#REF!</definedName>
    <definedName name="__EXP5" localSheetId="31">#REF!</definedName>
    <definedName name="__EXP5">#REF!</definedName>
    <definedName name="__EXP6" localSheetId="63">#REF!</definedName>
    <definedName name="__EXP6" localSheetId="65">#REF!</definedName>
    <definedName name="__EXP6" localSheetId="31">#REF!</definedName>
    <definedName name="__EXP6">#REF!</definedName>
    <definedName name="__EXP7" localSheetId="63">#REF!</definedName>
    <definedName name="__EXP7" localSheetId="65">#REF!</definedName>
    <definedName name="__EXP7" localSheetId="31">#REF!</definedName>
    <definedName name="__EXP7">#REF!</definedName>
    <definedName name="__EXP9" localSheetId="63">#REF!</definedName>
    <definedName name="__EXP9" localSheetId="65">#REF!</definedName>
    <definedName name="__EXP9" localSheetId="31">#REF!</definedName>
    <definedName name="__EXP9">#REF!</definedName>
    <definedName name="__IMP10" localSheetId="63">#REF!</definedName>
    <definedName name="__IMP10" localSheetId="65">#REF!</definedName>
    <definedName name="__IMP10" localSheetId="31">#REF!</definedName>
    <definedName name="__IMP10">#REF!</definedName>
    <definedName name="__IMP2" localSheetId="63">#REF!</definedName>
    <definedName name="__IMP2" localSheetId="65">#REF!</definedName>
    <definedName name="__IMP2" localSheetId="31">#REF!</definedName>
    <definedName name="__IMP2">#REF!</definedName>
    <definedName name="__IMP4" localSheetId="63">#REF!</definedName>
    <definedName name="__IMP4" localSheetId="65">#REF!</definedName>
    <definedName name="__IMP4" localSheetId="31">#REF!</definedName>
    <definedName name="__IMP4">#REF!</definedName>
    <definedName name="__IMP6" localSheetId="63">#REF!</definedName>
    <definedName name="__IMP6" localSheetId="65">#REF!</definedName>
    <definedName name="__IMP6" localSheetId="31">#REF!</definedName>
    <definedName name="__IMP6">#REF!</definedName>
    <definedName name="__IMP7" localSheetId="63">#REF!</definedName>
    <definedName name="__IMP7" localSheetId="65">#REF!</definedName>
    <definedName name="__IMP7" localSheetId="31">#REF!</definedName>
    <definedName name="__IMP7">#REF!</definedName>
    <definedName name="__IMP8" localSheetId="63">#REF!</definedName>
    <definedName name="__IMP8" localSheetId="65">#REF!</definedName>
    <definedName name="__IMP8" localSheetId="31">#REF!</definedName>
    <definedName name="__IMP8">#REF!</definedName>
    <definedName name="__MTS2" localSheetId="63">'[8]Annual Tables'!#REF!</definedName>
    <definedName name="__MTS2" localSheetId="65">'[8]Annual Tables'!#REF!</definedName>
    <definedName name="__MTS2" localSheetId="31">'[8]Annual Tables'!#REF!</definedName>
    <definedName name="__MTS2">'[8]Annual Tables'!#REF!</definedName>
    <definedName name="__OUT1" localSheetId="63">#REF!</definedName>
    <definedName name="__OUT1" localSheetId="65">#REF!</definedName>
    <definedName name="__OUT1" localSheetId="31">#REF!</definedName>
    <definedName name="__OUT1">#REF!</definedName>
    <definedName name="__OUT2" localSheetId="63">#REF!</definedName>
    <definedName name="__OUT2" localSheetId="65">#REF!</definedName>
    <definedName name="__OUT2" localSheetId="31">#REF!</definedName>
    <definedName name="__OUT2">#REF!</definedName>
    <definedName name="__PAG2" localSheetId="63">[8]Index!#REF!</definedName>
    <definedName name="__PAG2" localSheetId="65">[8]Index!#REF!</definedName>
    <definedName name="__PAG2" localSheetId="31">[8]Index!#REF!</definedName>
    <definedName name="__PAG2">[8]Index!#REF!</definedName>
    <definedName name="__PAG3" localSheetId="63">[8]Index!#REF!</definedName>
    <definedName name="__PAG3" localSheetId="65">[8]Index!#REF!</definedName>
    <definedName name="__PAG3" localSheetId="31">[8]Index!#REF!</definedName>
    <definedName name="__PAG3">[8]Index!#REF!</definedName>
    <definedName name="__PAG4" localSheetId="63">[8]Index!#REF!</definedName>
    <definedName name="__PAG4" localSheetId="65">[8]Index!#REF!</definedName>
    <definedName name="__PAG4" localSheetId="31">[8]Index!#REF!</definedName>
    <definedName name="__PAG4">[8]Index!#REF!</definedName>
    <definedName name="__PAG5" localSheetId="63">[8]Index!#REF!</definedName>
    <definedName name="__PAG5" localSheetId="65">[8]Index!#REF!</definedName>
    <definedName name="__PAG5" localSheetId="31">[8]Index!#REF!</definedName>
    <definedName name="__PAG5">[8]Index!#REF!</definedName>
    <definedName name="__PAG6" localSheetId="63">[8]Index!#REF!</definedName>
    <definedName name="__PAG6" localSheetId="65">[8]Index!#REF!</definedName>
    <definedName name="__PAG6" localSheetId="31">[8]Index!#REF!</definedName>
    <definedName name="__PAG6">[8]Index!#REF!</definedName>
    <definedName name="__PAG7" localSheetId="63">#REF!</definedName>
    <definedName name="__PAG7" localSheetId="65">#REF!</definedName>
    <definedName name="__PAG7" localSheetId="31">#REF!</definedName>
    <definedName name="__PAG7">#REF!</definedName>
    <definedName name="__pro2001">[9]pro2001!$A$1:$B$72</definedName>
    <definedName name="__RES2" localSheetId="63">[6]RES!#REF!</definedName>
    <definedName name="__RES2" localSheetId="65">[6]RES!#REF!</definedName>
    <definedName name="__RES2" localSheetId="31">[6]RES!#REF!</definedName>
    <definedName name="__RES2">[6]RES!#REF!</definedName>
    <definedName name="__TAB1" localSheetId="63">#REF!</definedName>
    <definedName name="__TAB1" localSheetId="65">#REF!</definedName>
    <definedName name="__TAB1" localSheetId="31">#REF!</definedName>
    <definedName name="__TAB1">#REF!</definedName>
    <definedName name="__TAB10" localSheetId="63">#REF!</definedName>
    <definedName name="__TAB10" localSheetId="65">#REF!</definedName>
    <definedName name="__TAB10" localSheetId="31">#REF!</definedName>
    <definedName name="__TAB10">#REF!</definedName>
    <definedName name="__TAB12" localSheetId="63">#REF!</definedName>
    <definedName name="__TAB12" localSheetId="65">#REF!</definedName>
    <definedName name="__TAB12" localSheetId="31">#REF!</definedName>
    <definedName name="__TAB12">#REF!</definedName>
    <definedName name="__Tab19" localSheetId="63">#REF!</definedName>
    <definedName name="__Tab19" localSheetId="65">#REF!</definedName>
    <definedName name="__Tab19" localSheetId="31">#REF!</definedName>
    <definedName name="__Tab19">#REF!</definedName>
    <definedName name="__TAB2" localSheetId="63">#REF!</definedName>
    <definedName name="__TAB2" localSheetId="65">#REF!</definedName>
    <definedName name="__TAB2" localSheetId="31">#REF!</definedName>
    <definedName name="__TAB2">#REF!</definedName>
    <definedName name="__Tab20" localSheetId="63">#REF!</definedName>
    <definedName name="__Tab20" localSheetId="65">#REF!</definedName>
    <definedName name="__Tab20" localSheetId="31">#REF!</definedName>
    <definedName name="__Tab20">#REF!</definedName>
    <definedName name="__Tab21" localSheetId="63">#REF!</definedName>
    <definedName name="__Tab21" localSheetId="65">#REF!</definedName>
    <definedName name="__Tab21" localSheetId="31">#REF!</definedName>
    <definedName name="__Tab21">#REF!</definedName>
    <definedName name="__Tab22" localSheetId="63">#REF!</definedName>
    <definedName name="__Tab22" localSheetId="65">#REF!</definedName>
    <definedName name="__Tab22" localSheetId="31">#REF!</definedName>
    <definedName name="__Tab22">#REF!</definedName>
    <definedName name="__Tab23" localSheetId="63">#REF!</definedName>
    <definedName name="__Tab23" localSheetId="65">#REF!</definedName>
    <definedName name="__Tab23" localSheetId="31">#REF!</definedName>
    <definedName name="__Tab23">#REF!</definedName>
    <definedName name="__Tab24" localSheetId="63">#REF!</definedName>
    <definedName name="__Tab24" localSheetId="65">#REF!</definedName>
    <definedName name="__Tab24" localSheetId="31">#REF!</definedName>
    <definedName name="__Tab24">#REF!</definedName>
    <definedName name="__Tab26" localSheetId="63">#REF!</definedName>
    <definedName name="__Tab26" localSheetId="65">#REF!</definedName>
    <definedName name="__Tab26" localSheetId="31">#REF!</definedName>
    <definedName name="__Tab26">#REF!</definedName>
    <definedName name="__Tab27" localSheetId="63">#REF!</definedName>
    <definedName name="__Tab27" localSheetId="65">#REF!</definedName>
    <definedName name="__Tab27" localSheetId="31">#REF!</definedName>
    <definedName name="__Tab27">#REF!</definedName>
    <definedName name="__Tab28" localSheetId="63">#REF!</definedName>
    <definedName name="__Tab28" localSheetId="65">#REF!</definedName>
    <definedName name="__Tab28" localSheetId="31">#REF!</definedName>
    <definedName name="__Tab28">#REF!</definedName>
    <definedName name="__Tab29" localSheetId="63">#REF!</definedName>
    <definedName name="__Tab29" localSheetId="65">#REF!</definedName>
    <definedName name="__Tab29" localSheetId="31">#REF!</definedName>
    <definedName name="__Tab29">#REF!</definedName>
    <definedName name="__TAB3" localSheetId="63">#REF!</definedName>
    <definedName name="__TAB3" localSheetId="65">#REF!</definedName>
    <definedName name="__TAB3" localSheetId="31">#REF!</definedName>
    <definedName name="__TAB3">#REF!</definedName>
    <definedName name="__Tab30" localSheetId="63">#REF!</definedName>
    <definedName name="__Tab30" localSheetId="65">#REF!</definedName>
    <definedName name="__Tab30" localSheetId="31">#REF!</definedName>
    <definedName name="__Tab30">#REF!</definedName>
    <definedName name="__Tab31" localSheetId="63">#REF!</definedName>
    <definedName name="__Tab31" localSheetId="65">#REF!</definedName>
    <definedName name="__Tab31" localSheetId="31">#REF!</definedName>
    <definedName name="__Tab31">#REF!</definedName>
    <definedName name="__Tab32" localSheetId="63">#REF!</definedName>
    <definedName name="__Tab32" localSheetId="65">#REF!</definedName>
    <definedName name="__Tab32" localSheetId="31">#REF!</definedName>
    <definedName name="__Tab32">#REF!</definedName>
    <definedName name="__Tab33" localSheetId="63">#REF!</definedName>
    <definedName name="__Tab33" localSheetId="65">#REF!</definedName>
    <definedName name="__Tab33" localSheetId="31">#REF!</definedName>
    <definedName name="__Tab33">#REF!</definedName>
    <definedName name="__Tab34" localSheetId="63">#REF!</definedName>
    <definedName name="__Tab34" localSheetId="65">#REF!</definedName>
    <definedName name="__Tab34" localSheetId="31">#REF!</definedName>
    <definedName name="__Tab34">#REF!</definedName>
    <definedName name="__Tab35" localSheetId="63">#REF!</definedName>
    <definedName name="__Tab35" localSheetId="65">#REF!</definedName>
    <definedName name="__Tab35" localSheetId="31">#REF!</definedName>
    <definedName name="__Tab35">#REF!</definedName>
    <definedName name="__TAB4" localSheetId="63">#REF!</definedName>
    <definedName name="__TAB4" localSheetId="65">#REF!</definedName>
    <definedName name="__TAB4" localSheetId="31">#REF!</definedName>
    <definedName name="__TAB4">#REF!</definedName>
    <definedName name="__TAB5" localSheetId="63">#REF!</definedName>
    <definedName name="__TAB5" localSheetId="65">#REF!</definedName>
    <definedName name="__TAB5" localSheetId="31">#REF!</definedName>
    <definedName name="__TAB5">#REF!</definedName>
    <definedName name="__tab6" localSheetId="63">#REF!</definedName>
    <definedName name="__tab6" localSheetId="65">#REF!</definedName>
    <definedName name="__tab6" localSheetId="31">#REF!</definedName>
    <definedName name="__tab6">#REF!</definedName>
    <definedName name="__TAB7" localSheetId="63">#REF!</definedName>
    <definedName name="__TAB7" localSheetId="65">#REF!</definedName>
    <definedName name="__TAB7" localSheetId="31">#REF!</definedName>
    <definedName name="__TAB7">#REF!</definedName>
    <definedName name="__TAB8" localSheetId="63">#REF!</definedName>
    <definedName name="__TAB8" localSheetId="65">#REF!</definedName>
    <definedName name="__TAB8" localSheetId="31">#REF!</definedName>
    <definedName name="__TAB8">#REF!</definedName>
    <definedName name="__tab9" localSheetId="63">#REF!</definedName>
    <definedName name="__tab9" localSheetId="65">#REF!</definedName>
    <definedName name="__tab9" localSheetId="31">#REF!</definedName>
    <definedName name="__tab9">#REF!</definedName>
    <definedName name="__TB41" localSheetId="63">#REF!</definedName>
    <definedName name="__TB41" localSheetId="65">#REF!</definedName>
    <definedName name="__TB41" localSheetId="31">#REF!</definedName>
    <definedName name="__TB41">#REF!</definedName>
    <definedName name="__WEO1" localSheetId="63">#REF!</definedName>
    <definedName name="__WEO1" localSheetId="65">#REF!</definedName>
    <definedName name="__WEO1" localSheetId="31">#REF!</definedName>
    <definedName name="__WEO1">#REF!</definedName>
    <definedName name="__WEO2" localSheetId="63">#REF!</definedName>
    <definedName name="__WEO2" localSheetId="65">#REF!</definedName>
    <definedName name="__WEO2" localSheetId="31">#REF!</definedName>
    <definedName name="__WEO2">#REF!</definedName>
    <definedName name="_1_123Graph_A" localSheetId="63" hidden="1">#REF!</definedName>
    <definedName name="_1_123Graph_A" localSheetId="65" hidden="1">#REF!</definedName>
    <definedName name="_1_123Graph_A" localSheetId="31" hidden="1">#REF!</definedName>
    <definedName name="_1_123Graph_A" hidden="1">#REF!</definedName>
    <definedName name="_10__123Graph_ACHART_8" hidden="1">'[10]Employment Data Sectors (wages)'!$W$8175:$W$8186</definedName>
    <definedName name="_11__123Graph_BCHART_1" hidden="1">'[10]Employment Data Sectors (wages)'!$B$8173:$B$8184</definedName>
    <definedName name="_12__123Graph_BCHART_2" hidden="1">'[10]Employment Data Sectors (wages)'!$B$8173:$B$8184</definedName>
    <definedName name="_123Graph_AB" localSheetId="63" hidden="1">#REF!</definedName>
    <definedName name="_123Graph_AB" localSheetId="65" hidden="1">#REF!</definedName>
    <definedName name="_123Graph_AB" localSheetId="31" hidden="1">#REF!</definedName>
    <definedName name="_123Graph_AB" hidden="1">#REF!</definedName>
    <definedName name="_123Graph_B" localSheetId="63" hidden="1">#REF!</definedName>
    <definedName name="_123Graph_B" localSheetId="65" hidden="1">#REF!</definedName>
    <definedName name="_123Graph_B" localSheetId="31" hidden="1">#REF!</definedName>
    <definedName name="_123Graph_B" hidden="1">#REF!</definedName>
    <definedName name="_123Graph_DB" localSheetId="63" hidden="1">#REF!</definedName>
    <definedName name="_123Graph_DB" localSheetId="65" hidden="1">#REF!</definedName>
    <definedName name="_123Graph_DB" localSheetId="31" hidden="1">#REF!</definedName>
    <definedName name="_123Graph_DB" hidden="1">#REF!</definedName>
    <definedName name="_123Graph_EB" localSheetId="63" hidden="1">#REF!</definedName>
    <definedName name="_123Graph_EB" localSheetId="65" hidden="1">#REF!</definedName>
    <definedName name="_123Graph_EB" localSheetId="31" hidden="1">#REF!</definedName>
    <definedName name="_123Graph_EB" hidden="1">#REF!</definedName>
    <definedName name="_123Graph_FB" localSheetId="63" hidden="1">#REF!</definedName>
    <definedName name="_123Graph_FB" localSheetId="65" hidden="1">#REF!</definedName>
    <definedName name="_123Graph_FB" localSheetId="31" hidden="1">#REF!</definedName>
    <definedName name="_123Graph_FB" hidden="1">#REF!</definedName>
    <definedName name="_13__123Graph_BCHART_3" hidden="1">'[10]Employment Data Sectors (wages)'!$B$11:$B$8185</definedName>
    <definedName name="_132Graph_CB" localSheetId="63" hidden="1">#REF!</definedName>
    <definedName name="_132Graph_CB" localSheetId="65" hidden="1">#REF!</definedName>
    <definedName name="_132Graph_CB" localSheetId="31" hidden="1">#REF!</definedName>
    <definedName name="_132Graph_CB" hidden="1">#REF!</definedName>
    <definedName name="_14__123Graph_BCHART_4" hidden="1">'[10]Employment Data Sectors (wages)'!$B$12:$B$23</definedName>
    <definedName name="_15__123Graph_BCHART_5" hidden="1">'[10]Employment Data Sectors (wages)'!$B$24:$B$35</definedName>
    <definedName name="_16__123Graph_BCHART_6" hidden="1">'[10]Employment Data Sectors (wages)'!$AS$49:$AS$8103</definedName>
    <definedName name="_17__123Graph_BCHART_7" hidden="1">'[10]Employment Data Sectors (wages)'!$Y$13:$Y$8187</definedName>
    <definedName name="_18__123Graph_BCHART_8" hidden="1">'[10]Employment Data Sectors (wages)'!$W$13:$W$8187</definedName>
    <definedName name="_19__123Graph_CCHART_1" hidden="1">'[10]Employment Data Sectors (wages)'!$C$8173:$C$8184</definedName>
    <definedName name="_1992BOPB" localSheetId="63">#REF!</definedName>
    <definedName name="_1992BOPB" localSheetId="65">#REF!</definedName>
    <definedName name="_1992BOPB" localSheetId="31">#REF!</definedName>
    <definedName name="_1992BOPB">#REF!</definedName>
    <definedName name="_20__123Graph_CCHART_2" hidden="1">'[10]Employment Data Sectors (wages)'!$C$8173:$C$8184</definedName>
    <definedName name="_21__123Graph_CCHART_3" hidden="1">'[10]Employment Data Sectors (wages)'!$C$11:$C$8185</definedName>
    <definedName name="_22__123Graph_CCHART_4" hidden="1">'[10]Employment Data Sectors (wages)'!$C$12:$C$23</definedName>
    <definedName name="_23__123Graph_CCHART_5" hidden="1">'[10]Employment Data Sectors (wages)'!$C$24:$C$35</definedName>
    <definedName name="_24__123Graph_CCHART_6" hidden="1">'[10]Employment Data Sectors (wages)'!$U$49:$U$8103</definedName>
    <definedName name="_25__123Graph_CCHART_7" hidden="1">'[10]Employment Data Sectors (wages)'!$Y$14:$Y$25</definedName>
    <definedName name="_26__123Graph_CCHART_8" hidden="1">'[10]Employment Data Sectors (wages)'!$W$14:$W$25</definedName>
    <definedName name="_27__123Graph_DCHART_7" hidden="1">'[10]Employment Data Sectors (wages)'!$Y$26:$Y$37</definedName>
    <definedName name="_28__123Graph_DCHART_8" hidden="1">'[10]Employment Data Sectors (wages)'!$W$26:$W$37</definedName>
    <definedName name="_29__123Graph_ECHART_7" hidden="1">'[10]Employment Data Sectors (wages)'!$Y$38:$Y$49</definedName>
    <definedName name="_2Macros_Import_.qbop" localSheetId="31">[11]!'[Macros Import].qbop'</definedName>
    <definedName name="_2Macros_Import_.qbop">[11]!'[Macros Import].qbop'</definedName>
    <definedName name="_3__123Graph_ACHART_1" hidden="1">'[10]Employment Data Sectors (wages)'!$A$8173:$A$8184</definedName>
    <definedName name="_30__123Graph_ECHART_8" hidden="1">'[10]Employment Data Sectors (wages)'!$H$86:$H$99</definedName>
    <definedName name="_31__123Graph_FCHART_8" hidden="1">'[10]Employment Data Sectors (wages)'!$H$6:$H$17</definedName>
    <definedName name="_4__123Graph_ACHART_2" hidden="1">'[10]Employment Data Sectors (wages)'!$A$8173:$A$8184</definedName>
    <definedName name="_5__123Graph_ACHART_3" hidden="1">'[10]Employment Data Sectors (wages)'!$A$11:$A$8185</definedName>
    <definedName name="_6__123Graph_ACHART_4" hidden="1">'[10]Employment Data Sectors (wages)'!$A$12:$A$23</definedName>
    <definedName name="_7__123Graph_ACHART_5" hidden="1">'[10]Employment Data Sectors (wages)'!$A$24:$A$35</definedName>
    <definedName name="_8__123Graph_ACHART_6" hidden="1">'[10]Employment Data Sectors (wages)'!$Y$49:$Y$8103</definedName>
    <definedName name="_9__123Graph_ACHART_7" hidden="1">'[10]Employment Data Sectors (wages)'!$Y$8175:$Y$8186</definedName>
    <definedName name="_BOP1" localSheetId="63">#REF!</definedName>
    <definedName name="_BOP1" localSheetId="65">#REF!</definedName>
    <definedName name="_BOP1" localSheetId="31">#REF!</definedName>
    <definedName name="_BOP1">#REF!</definedName>
    <definedName name="_BOP2" localSheetId="63">[6]BoP!#REF!</definedName>
    <definedName name="_BOP2" localSheetId="65">[6]BoP!#REF!</definedName>
    <definedName name="_BOP2" localSheetId="31">[6]BoP!#REF!</definedName>
    <definedName name="_BOP2">[6]BoP!#REF!</definedName>
    <definedName name="_dat1" localSheetId="63">'[7]work Q real'!#REF!</definedName>
    <definedName name="_dat1" localSheetId="65">'[7]work Q real'!#REF!</definedName>
    <definedName name="_dat1" localSheetId="31">'[7]work Q real'!#REF!</definedName>
    <definedName name="_dat1">'[7]work Q real'!#REF!</definedName>
    <definedName name="_dat2" localSheetId="63">#REF!</definedName>
    <definedName name="_dat2" localSheetId="65">#REF!</definedName>
    <definedName name="_dat2" localSheetId="31">#REF!</definedName>
    <definedName name="_dat2">#REF!</definedName>
    <definedName name="_EXP5" localSheetId="63">#REF!</definedName>
    <definedName name="_EXP5" localSheetId="65">#REF!</definedName>
    <definedName name="_EXP5" localSheetId="31">#REF!</definedName>
    <definedName name="_EXP5">#REF!</definedName>
    <definedName name="_EXP6" localSheetId="63">#REF!</definedName>
    <definedName name="_EXP6" localSheetId="65">#REF!</definedName>
    <definedName name="_EXP6" localSheetId="31">#REF!</definedName>
    <definedName name="_EXP6">#REF!</definedName>
    <definedName name="_EXP7" localSheetId="63">#REF!</definedName>
    <definedName name="_EXP7" localSheetId="65">#REF!</definedName>
    <definedName name="_EXP7" localSheetId="31">#REF!</definedName>
    <definedName name="_EXP7">#REF!</definedName>
    <definedName name="_EXP9" localSheetId="63">#REF!</definedName>
    <definedName name="_EXP9" localSheetId="65">#REF!</definedName>
    <definedName name="_EXP9" localSheetId="31">#REF!</definedName>
    <definedName name="_EXP9">#REF!</definedName>
    <definedName name="_Fill" localSheetId="63" hidden="1">#REF!</definedName>
    <definedName name="_Fill" localSheetId="65" hidden="1">#REF!</definedName>
    <definedName name="_Fill" localSheetId="31" hidden="1">#REF!</definedName>
    <definedName name="_Fill" hidden="1">#REF!</definedName>
    <definedName name="_IMP10" localSheetId="63">#REF!</definedName>
    <definedName name="_IMP10" localSheetId="65">#REF!</definedName>
    <definedName name="_IMP10" localSheetId="31">#REF!</definedName>
    <definedName name="_IMP10">#REF!</definedName>
    <definedName name="_IMP2" localSheetId="63">#REF!</definedName>
    <definedName name="_IMP2" localSheetId="65">#REF!</definedName>
    <definedName name="_IMP2" localSheetId="31">#REF!</definedName>
    <definedName name="_IMP2">#REF!</definedName>
    <definedName name="_IMP4" localSheetId="63">#REF!</definedName>
    <definedName name="_IMP4" localSheetId="65">#REF!</definedName>
    <definedName name="_IMP4" localSheetId="31">#REF!</definedName>
    <definedName name="_IMP4">#REF!</definedName>
    <definedName name="_IMP6" localSheetId="63">#REF!</definedName>
    <definedName name="_IMP6" localSheetId="65">#REF!</definedName>
    <definedName name="_IMP6" localSheetId="31">#REF!</definedName>
    <definedName name="_IMP6">#REF!</definedName>
    <definedName name="_IMP7" localSheetId="63">#REF!</definedName>
    <definedName name="_IMP7" localSheetId="65">#REF!</definedName>
    <definedName name="_IMP7" localSheetId="31">#REF!</definedName>
    <definedName name="_IMP7">#REF!</definedName>
    <definedName name="_IMP8" localSheetId="63">#REF!</definedName>
    <definedName name="_IMP8" localSheetId="65">#REF!</definedName>
    <definedName name="_IMP8" localSheetId="31">#REF!</definedName>
    <definedName name="_IMP8">#REF!</definedName>
    <definedName name="_MTS2" localSheetId="63">'[8]Annual Tables'!#REF!</definedName>
    <definedName name="_MTS2" localSheetId="65">'[8]Annual Tables'!#REF!</definedName>
    <definedName name="_MTS2" localSheetId="31">'[8]Annual Tables'!#REF!</definedName>
    <definedName name="_MTS2">'[8]Annual Tables'!#REF!</definedName>
    <definedName name="_Order1" hidden="1">0</definedName>
    <definedName name="_Order2" hidden="1">0</definedName>
    <definedName name="_OUT1" localSheetId="63">#REF!</definedName>
    <definedName name="_OUT1" localSheetId="65">#REF!</definedName>
    <definedName name="_OUT1" localSheetId="31">#REF!</definedName>
    <definedName name="_OUT1">#REF!</definedName>
    <definedName name="_OUT2" localSheetId="63">#REF!</definedName>
    <definedName name="_OUT2" localSheetId="65">#REF!</definedName>
    <definedName name="_OUT2" localSheetId="31">#REF!</definedName>
    <definedName name="_OUT2">#REF!</definedName>
    <definedName name="_PAG2" localSheetId="63">[8]Index!#REF!</definedName>
    <definedName name="_PAG2" localSheetId="65">[8]Index!#REF!</definedName>
    <definedName name="_PAG2" localSheetId="31">[8]Index!#REF!</definedName>
    <definedName name="_PAG2">[8]Index!#REF!</definedName>
    <definedName name="_PAG3" localSheetId="63">[8]Index!#REF!</definedName>
    <definedName name="_PAG3" localSheetId="65">[8]Index!#REF!</definedName>
    <definedName name="_PAG3" localSheetId="31">[8]Index!#REF!</definedName>
    <definedName name="_PAG3">[8]Index!#REF!</definedName>
    <definedName name="_PAG4" localSheetId="63">[8]Index!#REF!</definedName>
    <definedName name="_PAG4" localSheetId="65">[8]Index!#REF!</definedName>
    <definedName name="_PAG4" localSheetId="31">[8]Index!#REF!</definedName>
    <definedName name="_PAG4">[8]Index!#REF!</definedName>
    <definedName name="_PAG5" localSheetId="63">[8]Index!#REF!</definedName>
    <definedName name="_PAG5" localSheetId="65">[8]Index!#REF!</definedName>
    <definedName name="_PAG5" localSheetId="31">[8]Index!#REF!</definedName>
    <definedName name="_PAG5">[8]Index!#REF!</definedName>
    <definedName name="_PAG6" localSheetId="63">[8]Index!#REF!</definedName>
    <definedName name="_PAG6" localSheetId="65">[8]Index!#REF!</definedName>
    <definedName name="_PAG6" localSheetId="31">[8]Index!#REF!</definedName>
    <definedName name="_PAG6">[8]Index!#REF!</definedName>
    <definedName name="_PAG7" localSheetId="63">#REF!</definedName>
    <definedName name="_PAG7" localSheetId="65">#REF!</definedName>
    <definedName name="_PAG7" localSheetId="31">#REF!</definedName>
    <definedName name="_PAG7">#REF!</definedName>
    <definedName name="_pro2001">[9]pro2001!$A$1:$B$72</definedName>
    <definedName name="_Regression_X" localSheetId="63" hidden="1">#REF!</definedName>
    <definedName name="_Regression_X" localSheetId="65" hidden="1">#REF!</definedName>
    <definedName name="_Regression_X" localSheetId="31" hidden="1">#REF!</definedName>
    <definedName name="_Regression_X" hidden="1">#REF!</definedName>
    <definedName name="_Regression_Y" localSheetId="63" hidden="1">#REF!</definedName>
    <definedName name="_Regression_Y" localSheetId="65" hidden="1">#REF!</definedName>
    <definedName name="_Regression_Y" localSheetId="31" hidden="1">#REF!</definedName>
    <definedName name="_Regression_Y" hidden="1">#REF!</definedName>
    <definedName name="_RES2" localSheetId="63">[6]RES!#REF!</definedName>
    <definedName name="_RES2" localSheetId="65">[6]RES!#REF!</definedName>
    <definedName name="_RES2" localSheetId="31">[6]RES!#REF!</definedName>
    <definedName name="_RES2">[6]RES!#REF!</definedName>
    <definedName name="_RULC">[1]REER!$BA$144:$BA$206</definedName>
    <definedName name="_TAB1" localSheetId="63">#REF!</definedName>
    <definedName name="_TAB1" localSheetId="65">#REF!</definedName>
    <definedName name="_TAB1" localSheetId="31">#REF!</definedName>
    <definedName name="_TAB1">#REF!</definedName>
    <definedName name="_TAB10" localSheetId="63">#REF!</definedName>
    <definedName name="_TAB10" localSheetId="65">#REF!</definedName>
    <definedName name="_TAB10" localSheetId="31">#REF!</definedName>
    <definedName name="_TAB10">#REF!</definedName>
    <definedName name="_TAB12" localSheetId="63">#REF!</definedName>
    <definedName name="_TAB12" localSheetId="65">#REF!</definedName>
    <definedName name="_TAB12" localSheetId="31">#REF!</definedName>
    <definedName name="_TAB12">#REF!</definedName>
    <definedName name="_Tab19" localSheetId="63">#REF!</definedName>
    <definedName name="_Tab19" localSheetId="65">#REF!</definedName>
    <definedName name="_Tab19" localSheetId="31">#REF!</definedName>
    <definedName name="_Tab19">#REF!</definedName>
    <definedName name="_TAB2" localSheetId="63">#REF!</definedName>
    <definedName name="_TAB2" localSheetId="65">#REF!</definedName>
    <definedName name="_TAB2" localSheetId="31">#REF!</definedName>
    <definedName name="_TAB2">#REF!</definedName>
    <definedName name="_Tab20" localSheetId="63">#REF!</definedName>
    <definedName name="_Tab20" localSheetId="65">#REF!</definedName>
    <definedName name="_Tab20" localSheetId="31">#REF!</definedName>
    <definedName name="_Tab20">#REF!</definedName>
    <definedName name="_Tab21" localSheetId="63">#REF!</definedName>
    <definedName name="_Tab21" localSheetId="65">#REF!</definedName>
    <definedName name="_Tab21" localSheetId="31">#REF!</definedName>
    <definedName name="_Tab21">#REF!</definedName>
    <definedName name="_Tab22" localSheetId="63">#REF!</definedName>
    <definedName name="_Tab22" localSheetId="65">#REF!</definedName>
    <definedName name="_Tab22" localSheetId="31">#REF!</definedName>
    <definedName name="_Tab22">#REF!</definedName>
    <definedName name="_Tab23" localSheetId="63">#REF!</definedName>
    <definedName name="_Tab23" localSheetId="65">#REF!</definedName>
    <definedName name="_Tab23" localSheetId="31">#REF!</definedName>
    <definedName name="_Tab23">#REF!</definedName>
    <definedName name="_Tab24" localSheetId="63">#REF!</definedName>
    <definedName name="_Tab24" localSheetId="65">#REF!</definedName>
    <definedName name="_Tab24" localSheetId="31">#REF!</definedName>
    <definedName name="_Tab24">#REF!</definedName>
    <definedName name="_Tab26" localSheetId="63">#REF!</definedName>
    <definedName name="_Tab26" localSheetId="65">#REF!</definedName>
    <definedName name="_Tab26" localSheetId="31">#REF!</definedName>
    <definedName name="_Tab26">#REF!</definedName>
    <definedName name="_Tab27" localSheetId="63">#REF!</definedName>
    <definedName name="_Tab27" localSheetId="65">#REF!</definedName>
    <definedName name="_Tab27" localSheetId="31">#REF!</definedName>
    <definedName name="_Tab27">#REF!</definedName>
    <definedName name="_Tab28" localSheetId="63">#REF!</definedName>
    <definedName name="_Tab28" localSheetId="65">#REF!</definedName>
    <definedName name="_Tab28" localSheetId="31">#REF!</definedName>
    <definedName name="_Tab28">#REF!</definedName>
    <definedName name="_Tab29" localSheetId="63">#REF!</definedName>
    <definedName name="_Tab29" localSheetId="65">#REF!</definedName>
    <definedName name="_Tab29" localSheetId="31">#REF!</definedName>
    <definedName name="_Tab29">#REF!</definedName>
    <definedName name="_TAB3" localSheetId="63">#REF!</definedName>
    <definedName name="_TAB3" localSheetId="65">#REF!</definedName>
    <definedName name="_TAB3" localSheetId="31">#REF!</definedName>
    <definedName name="_TAB3">#REF!</definedName>
    <definedName name="_Tab30" localSheetId="63">#REF!</definedName>
    <definedName name="_Tab30" localSheetId="65">#REF!</definedName>
    <definedName name="_Tab30" localSheetId="31">#REF!</definedName>
    <definedName name="_Tab30">#REF!</definedName>
    <definedName name="_Tab31" localSheetId="63">#REF!</definedName>
    <definedName name="_Tab31" localSheetId="65">#REF!</definedName>
    <definedName name="_Tab31" localSheetId="31">#REF!</definedName>
    <definedName name="_Tab31">#REF!</definedName>
    <definedName name="_Tab32" localSheetId="63">#REF!</definedName>
    <definedName name="_Tab32" localSheetId="65">#REF!</definedName>
    <definedName name="_Tab32" localSheetId="31">#REF!</definedName>
    <definedName name="_Tab32">#REF!</definedName>
    <definedName name="_Tab33" localSheetId="63">#REF!</definedName>
    <definedName name="_Tab33" localSheetId="65">#REF!</definedName>
    <definedName name="_Tab33" localSheetId="31">#REF!</definedName>
    <definedName name="_Tab33">#REF!</definedName>
    <definedName name="_Tab34" localSheetId="63">#REF!</definedName>
    <definedName name="_Tab34" localSheetId="65">#REF!</definedName>
    <definedName name="_Tab34" localSheetId="31">#REF!</definedName>
    <definedName name="_Tab34">#REF!</definedName>
    <definedName name="_Tab35" localSheetId="63">#REF!</definedName>
    <definedName name="_Tab35" localSheetId="65">#REF!</definedName>
    <definedName name="_Tab35" localSheetId="31">#REF!</definedName>
    <definedName name="_Tab35">#REF!</definedName>
    <definedName name="_TAB4" localSheetId="63">#REF!</definedName>
    <definedName name="_TAB4" localSheetId="65">#REF!</definedName>
    <definedName name="_TAB4" localSheetId="31">#REF!</definedName>
    <definedName name="_TAB4">#REF!</definedName>
    <definedName name="_TAB5" localSheetId="63">#REF!</definedName>
    <definedName name="_TAB5" localSheetId="65">#REF!</definedName>
    <definedName name="_TAB5" localSheetId="31">#REF!</definedName>
    <definedName name="_TAB5">#REF!</definedName>
    <definedName name="_tab6" localSheetId="63">#REF!</definedName>
    <definedName name="_tab6" localSheetId="65">#REF!</definedName>
    <definedName name="_tab6" localSheetId="31">#REF!</definedName>
    <definedName name="_tab6">#REF!</definedName>
    <definedName name="_TAB7" localSheetId="63">#REF!</definedName>
    <definedName name="_TAB7" localSheetId="65">#REF!</definedName>
    <definedName name="_TAB7" localSheetId="31">#REF!</definedName>
    <definedName name="_TAB7">#REF!</definedName>
    <definedName name="_TAB8" localSheetId="63">#REF!</definedName>
    <definedName name="_TAB8" localSheetId="65">#REF!</definedName>
    <definedName name="_TAB8" localSheetId="31">#REF!</definedName>
    <definedName name="_TAB8">#REF!</definedName>
    <definedName name="_tab9" localSheetId="63">#REF!</definedName>
    <definedName name="_tab9" localSheetId="65">#REF!</definedName>
    <definedName name="_tab9" localSheetId="31">#REF!</definedName>
    <definedName name="_tab9">#REF!</definedName>
    <definedName name="_TB41" localSheetId="63">#REF!</definedName>
    <definedName name="_TB41" localSheetId="65">#REF!</definedName>
    <definedName name="_TB41" localSheetId="31">#REF!</definedName>
    <definedName name="_TB41">#REF!</definedName>
    <definedName name="_Toc371416325" localSheetId="8">'T09'!$A$1</definedName>
    <definedName name="_Toc371416326" localSheetId="9">'T10'!$A$1</definedName>
    <definedName name="_Toc371416328" localSheetId="11">'T12'!$A$1</definedName>
    <definedName name="_Toc371416329" localSheetId="12">'T13'!$A$1</definedName>
    <definedName name="_Toc371416338" localSheetId="21">'T22'!$A$1</definedName>
    <definedName name="_Toc371416339" localSheetId="22">'T23'!$A$1</definedName>
    <definedName name="_Toc371425067" localSheetId="0">'T01'!$A$1</definedName>
    <definedName name="_Toc371425072" localSheetId="5">'T06'!$A$1</definedName>
    <definedName name="_Toc371425086" localSheetId="19">'T20'!$A$1</definedName>
    <definedName name="_Toc371425863" localSheetId="68">'G34,G35'!$M$1</definedName>
    <definedName name="_Toc371426148" localSheetId="23">'T24'!$A$1</definedName>
    <definedName name="_Toc371426930" localSheetId="53">'G11'!$A$1</definedName>
    <definedName name="_Toc371434259" localSheetId="1">'T02'!$A$1</definedName>
    <definedName name="_Toc371434268" localSheetId="10">'T11'!$A$1</definedName>
    <definedName name="_WEO1" localSheetId="63">#REF!</definedName>
    <definedName name="_WEO1" localSheetId="65">#REF!</definedName>
    <definedName name="_WEO1" localSheetId="31">#REF!</definedName>
    <definedName name="_WEO1">#REF!</definedName>
    <definedName name="_WEO2" localSheetId="63">#REF!</definedName>
    <definedName name="_WEO2" localSheetId="65">#REF!</definedName>
    <definedName name="_WEO2" localSheetId="31">#REF!</definedName>
    <definedName name="_WEO2">#REF!</definedName>
    <definedName name="a" localSheetId="63">#REF!</definedName>
    <definedName name="a" localSheetId="65">#REF!</definedName>
    <definedName name="a" localSheetId="31">#REF!</definedName>
    <definedName name="a">#REF!</definedName>
    <definedName name="aaaaaaaaaaaaaa" localSheetId="63">'G23-G26'!aaaaaaaaaaaaaa</definedName>
    <definedName name="aaaaaaaaaaaaaa" localSheetId="65">'G28-G31'!aaaaaaaaaaaaaa</definedName>
    <definedName name="aaaaaaaaaaaaaa">[0]!aaaaaaaaaaaaaa</definedName>
    <definedName name="aas">[12]Contents!$A$1:$C$25</definedName>
    <definedName name="aloha" localSheetId="63" hidden="1">'[13]i2-KA'!#REF!</definedName>
    <definedName name="aloha" localSheetId="65" hidden="1">'[13]i2-KA'!#REF!</definedName>
    <definedName name="aloha" localSheetId="31" hidden="1">'[13]i2-KA'!#REF!</definedName>
    <definedName name="aloha" hidden="1">'[13]i2-KA'!#REF!</definedName>
    <definedName name="ANNUALNOM" localSheetId="63">#REF!</definedName>
    <definedName name="ANNUALNOM" localSheetId="65">#REF!</definedName>
    <definedName name="ANNUALNOM" localSheetId="31">#REF!</definedName>
    <definedName name="ANNUALNOM">#REF!</definedName>
    <definedName name="as">'[12]i-REER'!$A$2:$F$104</definedName>
    <definedName name="ASSUM" localSheetId="63">#REF!</definedName>
    <definedName name="ASSUM" localSheetId="65">#REF!</definedName>
    <definedName name="ASSUM" localSheetId="31">#REF!</definedName>
    <definedName name="ASSUM">#REF!</definedName>
    <definedName name="ASSUMB" localSheetId="63">#REF!</definedName>
    <definedName name="ASSUMB" localSheetId="65">#REF!</definedName>
    <definedName name="ASSUMB" localSheetId="31">#REF!</definedName>
    <definedName name="ASSUMB">#REF!</definedName>
    <definedName name="atrade" localSheetId="31">[11]!atrade</definedName>
    <definedName name="atrade">[11]!atrade</definedName>
    <definedName name="B" localSheetId="63">#REF!</definedName>
    <definedName name="B" localSheetId="65">#REF!</definedName>
    <definedName name="B" localSheetId="31">#REF!</definedName>
    <definedName name="B">#REF!</definedName>
    <definedName name="BAKLANBOPB" localSheetId="63">#REF!</definedName>
    <definedName name="BAKLANBOPB" localSheetId="65">#REF!</definedName>
    <definedName name="BAKLANBOPB" localSheetId="31">#REF!</definedName>
    <definedName name="BAKLANBOPB">#REF!</definedName>
    <definedName name="BAKLANDEBT2B" localSheetId="63">#REF!</definedName>
    <definedName name="BAKLANDEBT2B" localSheetId="65">#REF!</definedName>
    <definedName name="BAKLANDEBT2B" localSheetId="31">#REF!</definedName>
    <definedName name="BAKLANDEBT2B">#REF!</definedName>
    <definedName name="BAKLDEBT1B" localSheetId="63">#REF!</definedName>
    <definedName name="BAKLDEBT1B" localSheetId="65">#REF!</definedName>
    <definedName name="BAKLDEBT1B" localSheetId="31">#REF!</definedName>
    <definedName name="BAKLDEBT1B">#REF!</definedName>
    <definedName name="BASDAT" localSheetId="63">'[8]Annual Tables'!#REF!</definedName>
    <definedName name="BASDAT" localSheetId="65">'[8]Annual Tables'!#REF!</definedName>
    <definedName name="BASDAT" localSheetId="31">'[8]Annual Tables'!#REF!</definedName>
    <definedName name="BASDAT">'[8]Annual Tables'!#REF!</definedName>
    <definedName name="bb" localSheetId="63" hidden="1">{"Riqfin97",#N/A,FALSE,"Tran";"Riqfinpro",#N/A,FALSE,"Tran"}</definedName>
    <definedName name="bb" localSheetId="65" hidden="1">{"Riqfin97",#N/A,FALSE,"Tran";"Riqfinpro",#N/A,FALSE,"Tran"}</definedName>
    <definedName name="bb" hidden="1">{"Riqfin97",#N/A,FALSE,"Tran";"Riqfinpro",#N/A,FALSE,"Tran"}</definedName>
    <definedName name="bbb" localSheetId="63" hidden="1">{"Riqfin97",#N/A,FALSE,"Tran";"Riqfinpro",#N/A,FALSE,"Tran"}</definedName>
    <definedName name="bbb" localSheetId="65" hidden="1">{"Riqfin97",#N/A,FALSE,"Tran";"Riqfinpro",#N/A,FALSE,"Tran"}</definedName>
    <definedName name="bbb" hidden="1">{"Riqfin97",#N/A,FALSE,"Tran";"Riqfinpro",#N/A,FALSE,"Tran"}</definedName>
    <definedName name="bbbbbbbbbbbbbb" localSheetId="63">'G23-G26'!bbbbbbbbbbbbbb</definedName>
    <definedName name="bbbbbbbbbbbbbb" localSheetId="65">'G28-G31'!bbbbbbbbbbbbbb</definedName>
    <definedName name="bbbbbbbbbbbbbb">[0]!bbbbbbbbbbbbbb</definedName>
    <definedName name="BCA">#N/A</definedName>
    <definedName name="BCA_GDP">#N/A</definedName>
    <definedName name="BE">#N/A</definedName>
    <definedName name="BEA" localSheetId="63">'[14]WEO-BOP'!#REF!</definedName>
    <definedName name="BEA" localSheetId="65">'[14]WEO-BOP'!#REF!</definedName>
    <definedName name="BEA" localSheetId="31">'[14]WEO-BOP'!#REF!</definedName>
    <definedName name="BEA">'[14]WEO-BOP'!#REF!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 localSheetId="63">#REF!</definedName>
    <definedName name="BEDE" localSheetId="65">#REF!</definedName>
    <definedName name="BEDE" localSheetId="31">#REF!</definedName>
    <definedName name="BEDE">#REF!</definedName>
    <definedName name="BER" localSheetId="63">'[14]WEO-BOP'!#REF!</definedName>
    <definedName name="BER" localSheetId="65">'[14]WEO-BOP'!#REF!</definedName>
    <definedName name="BER" localSheetId="31">'[14]WEO-BOP'!#REF!</definedName>
    <definedName name="BER">'[14]WEO-BOP'!#REF!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63">'[14]WEO-BOP'!#REF!</definedName>
    <definedName name="BFD" localSheetId="65">'[14]WEO-BOP'!#REF!</definedName>
    <definedName name="BFD" localSheetId="31">'[14]WEO-BOP'!#REF!</definedName>
    <definedName name="BFD">'[14]WEO-BOP'!#REF!</definedName>
    <definedName name="BFDI" localSheetId="63">'[14]WEO-BOP'!#REF!</definedName>
    <definedName name="BFDI" localSheetId="65">'[14]WEO-BOP'!#REF!</definedName>
    <definedName name="BFDI" localSheetId="31">'[14]WEO-BOP'!#REF!</definedName>
    <definedName name="BFDI">'[14]WEO-BOP'!#REF!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63">'G23-G26'!BFLD_DF</definedName>
    <definedName name="BFLD_DF" localSheetId="65">'G28-G31'!BFLD_DF</definedName>
    <definedName name="BFLD_DF">[0]!BFLD_DF</definedName>
    <definedName name="BFLG">#N/A</definedName>
    <definedName name="BFLG_D">#N/A</definedName>
    <definedName name="BFLG_DF">#N/A</definedName>
    <definedName name="BFO" localSheetId="63">'[14]WEO-BOP'!#REF!</definedName>
    <definedName name="BFO" localSheetId="65">'[14]WEO-BOP'!#REF!</definedName>
    <definedName name="BFO" localSheetId="31">'[14]WEO-BOP'!#REF!</definedName>
    <definedName name="BFO">'[14]WEO-BOP'!#REF!</definedName>
    <definedName name="BFOA" localSheetId="63">'[14]WEO-BOP'!#REF!</definedName>
    <definedName name="BFOA" localSheetId="65">'[14]WEO-BOP'!#REF!</definedName>
    <definedName name="BFOA" localSheetId="31">'[14]WEO-BOP'!#REF!</definedName>
    <definedName name="BFOA">'[14]WEO-BOP'!#REF!</definedName>
    <definedName name="BFOAG" localSheetId="63">'[14]WEO-BOP'!#REF!</definedName>
    <definedName name="BFOAG" localSheetId="65">'[14]WEO-BOP'!#REF!</definedName>
    <definedName name="BFOAG" localSheetId="31">'[14]WEO-BOP'!#REF!</definedName>
    <definedName name="BFOAG">'[14]WEO-BOP'!#REF!</definedName>
    <definedName name="BFOG" localSheetId="63">'[14]WEO-BOP'!#REF!</definedName>
    <definedName name="BFOG" localSheetId="65">'[14]WEO-BOP'!#REF!</definedName>
    <definedName name="BFOG" localSheetId="31">'[14]WEO-BOP'!#REF!</definedName>
    <definedName name="BFOG">'[14]WEO-BOP'!#REF!</definedName>
    <definedName name="BFOL" localSheetId="63">'[14]WEO-BOP'!#REF!</definedName>
    <definedName name="BFOL" localSheetId="65">'[14]WEO-BOP'!#REF!</definedName>
    <definedName name="BFOL" localSheetId="31">'[14]WEO-BOP'!#REF!</definedName>
    <definedName name="BFOL">'[14]WEO-BOP'!#REF!</definedName>
    <definedName name="BFOL_B" localSheetId="63">'[14]WEO-BOP'!#REF!</definedName>
    <definedName name="BFOL_B" localSheetId="65">'[14]WEO-BOP'!#REF!</definedName>
    <definedName name="BFOL_B" localSheetId="31">'[14]WEO-BOP'!#REF!</definedName>
    <definedName name="BFOL_B">'[14]WEO-BOP'!#REF!</definedName>
    <definedName name="BFOL_G" localSheetId="63">'[14]WEO-BOP'!#REF!</definedName>
    <definedName name="BFOL_G" localSheetId="65">'[14]WEO-BOP'!#REF!</definedName>
    <definedName name="BFOL_G" localSheetId="31">'[14]WEO-BOP'!#REF!</definedName>
    <definedName name="BFOL_G">'[14]WEO-BOP'!#REF!</definedName>
    <definedName name="BFOLG" localSheetId="63">'[14]WEO-BOP'!#REF!</definedName>
    <definedName name="BFOLG" localSheetId="65">'[14]WEO-BOP'!#REF!</definedName>
    <definedName name="BFOLG" localSheetId="31">'[14]WEO-BOP'!#REF!</definedName>
    <definedName name="BFOLG">'[14]WEO-BOP'!#REF!</definedName>
    <definedName name="BFP" localSheetId="63">'[14]WEO-BOP'!#REF!</definedName>
    <definedName name="BFP" localSheetId="65">'[14]WEO-BOP'!#REF!</definedName>
    <definedName name="BFP" localSheetId="31">'[14]WEO-BOP'!#REF!</definedName>
    <definedName name="BFP">'[14]WEO-BOP'!#REF!</definedName>
    <definedName name="BFPA" localSheetId="63">'[14]WEO-BOP'!#REF!</definedName>
    <definedName name="BFPA" localSheetId="65">'[14]WEO-BOP'!#REF!</definedName>
    <definedName name="BFPA" localSheetId="31">'[14]WEO-BOP'!#REF!</definedName>
    <definedName name="BFPA">'[14]WEO-BOP'!#REF!</definedName>
    <definedName name="BFPAG" localSheetId="63">'[14]WEO-BOP'!#REF!</definedName>
    <definedName name="BFPAG" localSheetId="65">'[14]WEO-BOP'!#REF!</definedName>
    <definedName name="BFPAG" localSheetId="31">'[14]WEO-BOP'!#REF!</definedName>
    <definedName name="BFPAG">'[14]WEO-BOP'!#REF!</definedName>
    <definedName name="BFPG" localSheetId="63">'[14]WEO-BOP'!#REF!</definedName>
    <definedName name="BFPG" localSheetId="65">'[14]WEO-BOP'!#REF!</definedName>
    <definedName name="BFPG" localSheetId="31">'[14]WEO-BOP'!#REF!</definedName>
    <definedName name="BFPG">'[14]WEO-BOP'!#REF!</definedName>
    <definedName name="BFPL" localSheetId="63">'[14]WEO-BOP'!#REF!</definedName>
    <definedName name="BFPL" localSheetId="65">'[14]WEO-BOP'!#REF!</definedName>
    <definedName name="BFPL" localSheetId="31">'[14]WEO-BOP'!#REF!</definedName>
    <definedName name="BFPL">'[14]WEO-BOP'!#REF!</definedName>
    <definedName name="BFPLD" localSheetId="63">'[14]WEO-BOP'!#REF!</definedName>
    <definedName name="BFPLD" localSheetId="65">'[14]WEO-BOP'!#REF!</definedName>
    <definedName name="BFPLD" localSheetId="31">'[14]WEO-BOP'!#REF!</definedName>
    <definedName name="BFPLD">'[14]WEO-BOP'!#REF!</definedName>
    <definedName name="BFPLDG" localSheetId="63">'[14]WEO-BOP'!#REF!</definedName>
    <definedName name="BFPLDG" localSheetId="65">'[14]WEO-BOP'!#REF!</definedName>
    <definedName name="BFPLDG" localSheetId="31">'[14]WEO-BOP'!#REF!</definedName>
    <definedName name="BFPLDG">'[14]WEO-BOP'!#REF!</definedName>
    <definedName name="BFPLE" localSheetId="63">'[14]WEO-BOP'!#REF!</definedName>
    <definedName name="BFPLE" localSheetId="65">'[14]WEO-BOP'!#REF!</definedName>
    <definedName name="BFPLE" localSheetId="31">'[14]WEO-BOP'!#REF!</definedName>
    <definedName name="BFPLE">'[14]WEO-BOP'!#REF!</definedName>
    <definedName name="BFRA">#N/A</definedName>
    <definedName name="BGS" localSheetId="63">'[14]WEO-BOP'!#REF!</definedName>
    <definedName name="BGS" localSheetId="65">'[14]WEO-BOP'!#REF!</definedName>
    <definedName name="BGS" localSheetId="31">'[14]WEO-BOP'!#REF!</definedName>
    <definedName name="BGS">'[14]WEO-BOP'!#REF!</definedName>
    <definedName name="BI">#N/A</definedName>
    <definedName name="BID" localSheetId="63">'[14]WEO-BOP'!#REF!</definedName>
    <definedName name="BID" localSheetId="65">'[14]WEO-BOP'!#REF!</definedName>
    <definedName name="BID" localSheetId="31">'[14]WEO-BOP'!#REF!</definedName>
    <definedName name="BID">'[14]WEO-BOP'!#REF!</definedName>
    <definedName name="BK">#N/A</definedName>
    <definedName name="BKF">#N/A</definedName>
    <definedName name="BMG">[15]Q6!$E$28:$AH$28</definedName>
    <definedName name="BMII">#N/A</definedName>
    <definedName name="BMIIB">#N/A</definedName>
    <definedName name="BMIIG">#N/A</definedName>
    <definedName name="BMS" localSheetId="63">'[14]WEO-BOP'!#REF!</definedName>
    <definedName name="BMS" localSheetId="65">'[14]WEO-BOP'!#REF!</definedName>
    <definedName name="BMS" localSheetId="31">'[14]WEO-BOP'!#REF!</definedName>
    <definedName name="BMS">'[14]WEO-BOP'!#REF!</definedName>
    <definedName name="Bolivia" localSheetId="63">#REF!</definedName>
    <definedName name="Bolivia" localSheetId="65">#REF!</definedName>
    <definedName name="Bolivia" localSheetId="31">#REF!</definedName>
    <definedName name="Bolivia">#REF!</definedName>
    <definedName name="BOP">#N/A</definedName>
    <definedName name="BOPB" localSheetId="63">#REF!</definedName>
    <definedName name="BOPB" localSheetId="65">#REF!</definedName>
    <definedName name="BOPB" localSheetId="31">#REF!</definedName>
    <definedName name="BOPB">#REF!</definedName>
    <definedName name="BOPMEMOB" localSheetId="63">#REF!</definedName>
    <definedName name="BOPMEMOB" localSheetId="65">#REF!</definedName>
    <definedName name="BOPMEMOB" localSheetId="31">#REF!</definedName>
    <definedName name="BOPMEMOB">#REF!</definedName>
    <definedName name="bracket_2" localSheetId="63">#REF!</definedName>
    <definedName name="bracket_2" localSheetId="65">#REF!</definedName>
    <definedName name="bracket_2" localSheetId="31">#REF!</definedName>
    <definedName name="bracket_2">#REF!</definedName>
    <definedName name="BRASS" localSheetId="63">'[14]WEO-BOP'!#REF!</definedName>
    <definedName name="BRASS" localSheetId="65">'[14]WEO-BOP'!#REF!</definedName>
    <definedName name="BRASS" localSheetId="31">'[14]WEO-BOP'!#REF!</definedName>
    <definedName name="BRASS">'[14]WEO-BOP'!#REF!</definedName>
    <definedName name="Brazil" localSheetId="63">#REF!</definedName>
    <definedName name="Brazil" localSheetId="65">#REF!</definedName>
    <definedName name="Brazil" localSheetId="31">#REF!</definedName>
    <definedName name="Brazil">#REF!</definedName>
    <definedName name="BTR" localSheetId="63">'[14]WEO-BOP'!#REF!</definedName>
    <definedName name="BTR" localSheetId="65">'[14]WEO-BOP'!#REF!</definedName>
    <definedName name="BTR" localSheetId="31">'[14]WEO-BOP'!#REF!</definedName>
    <definedName name="BTR">'[14]WEO-BOP'!#REF!</definedName>
    <definedName name="BTRG" localSheetId="63">'[14]WEO-BOP'!#REF!</definedName>
    <definedName name="BTRG" localSheetId="65">'[14]WEO-BOP'!#REF!</definedName>
    <definedName name="BTRG" localSheetId="31">'[14]WEO-BOP'!#REF!</definedName>
    <definedName name="BTRG">'[14]WEO-BOP'!#REF!</definedName>
    <definedName name="BUDGET" localSheetId="63">#REF!</definedName>
    <definedName name="BUDGET" localSheetId="65">#REF!</definedName>
    <definedName name="BUDGET" localSheetId="31">#REF!</definedName>
    <definedName name="BUDGET">#REF!</definedName>
    <definedName name="Budget_expenditure" localSheetId="63">#REF!</definedName>
    <definedName name="Budget_expenditure" localSheetId="65">#REF!</definedName>
    <definedName name="Budget_expenditure" localSheetId="31">#REF!</definedName>
    <definedName name="Budget_expenditure">#REF!</definedName>
    <definedName name="Budget_revenue" localSheetId="63">#REF!</definedName>
    <definedName name="Budget_revenue" localSheetId="65">#REF!</definedName>
    <definedName name="Budget_revenue" localSheetId="31">#REF!</definedName>
    <definedName name="Budget_revenue">#REF!</definedName>
    <definedName name="BXG">[15]Q6!$E$26:$AH$26</definedName>
    <definedName name="BXS" localSheetId="63">'[14]WEO-BOP'!#REF!</definedName>
    <definedName name="BXS" localSheetId="65">'[14]WEO-BOP'!#REF!</definedName>
    <definedName name="BXS" localSheetId="31">'[14]WEO-BOP'!#REF!</definedName>
    <definedName name="BXS">'[14]WEO-BOP'!#REF!</definedName>
    <definedName name="BXTSAq" localSheetId="63">#REF!</definedName>
    <definedName name="BXTSAq" localSheetId="65">#REF!</definedName>
    <definedName name="BXTSAq" localSheetId="31">#REF!</definedName>
    <definedName name="BXTSAq">#REF!</definedName>
    <definedName name="CalcMCV_4" localSheetId="63">#REF!</definedName>
    <definedName name="CalcMCV_4" localSheetId="65">#REF!</definedName>
    <definedName name="CalcMCV_4" localSheetId="31">#REF!</definedName>
    <definedName name="CalcMCV_4">#REF!</definedName>
    <definedName name="calcNGS_NGDP">#N/A</definedName>
    <definedName name="CAPACCB" localSheetId="63">#REF!</definedName>
    <definedName name="CAPACCB" localSheetId="65">#REF!</definedName>
    <definedName name="CAPACCB" localSheetId="31">#REF!</definedName>
    <definedName name="CAPACCB">#REF!</definedName>
    <definedName name="cc" localSheetId="63" hidden="1">{"Riqfin97",#N/A,FALSE,"Tran";"Riqfinpro",#N/A,FALSE,"Tran"}</definedName>
    <definedName name="cc" localSheetId="65" hidden="1">{"Riqfin97",#N/A,FALSE,"Tran";"Riqfinpro",#N/A,FALSE,"Tran"}</definedName>
    <definedName name="cc" hidden="1">{"Riqfin97",#N/A,FALSE,"Tran";"Riqfinpro",#N/A,FALSE,"Tran"}</definedName>
    <definedName name="ccc" localSheetId="63" hidden="1">{"Riqfin97",#N/A,FALSE,"Tran";"Riqfinpro",#N/A,FALSE,"Tran"}</definedName>
    <definedName name="ccc" localSheetId="65" hidden="1">{"Riqfin97",#N/A,FALSE,"Tran";"Riqfinpro",#N/A,FALSE,"Tran"}</definedName>
    <definedName name="ccc" hidden="1">{"Riqfin97",#N/A,FALSE,"Tran";"Riqfinpro",#N/A,FALSE,"Tran"}</definedName>
    <definedName name="CCODE" localSheetId="63">#REF!</definedName>
    <definedName name="CCODE" localSheetId="65">#REF!</definedName>
    <definedName name="CCODE" localSheetId="31">#REF!</definedName>
    <definedName name="CCODE">#REF!</definedName>
    <definedName name="cgb" localSheetId="63">#REF!</definedName>
    <definedName name="cgb" localSheetId="65">#REF!</definedName>
    <definedName name="cgb" localSheetId="31">#REF!</definedName>
    <definedName name="cgb">#REF!</definedName>
    <definedName name="cge" localSheetId="63">#REF!</definedName>
    <definedName name="cge" localSheetId="65">#REF!</definedName>
    <definedName name="cge" localSheetId="31">#REF!</definedName>
    <definedName name="cge">#REF!</definedName>
    <definedName name="cgr" localSheetId="63">#REF!</definedName>
    <definedName name="cgr" localSheetId="65">#REF!</definedName>
    <definedName name="cgr" localSheetId="31">#REF!</definedName>
    <definedName name="cgr">#REF!</definedName>
    <definedName name="CONCK" localSheetId="63">#REF!</definedName>
    <definedName name="CONCK" localSheetId="65">#REF!</definedName>
    <definedName name="CONCK" localSheetId="31">#REF!</definedName>
    <definedName name="CONCK">#REF!</definedName>
    <definedName name="Cons" localSheetId="63">#REF!</definedName>
    <definedName name="Cons" localSheetId="65">#REF!</definedName>
    <definedName name="Cons" localSheetId="31">#REF!</definedName>
    <definedName name="Cons">#REF!</definedName>
    <definedName name="CORULCSA">[16]E!$V$15:$V$98</definedName>
    <definedName name="CurrVintage">[17]Current!$D$66</definedName>
    <definedName name="d">"Graf 5"</definedName>
    <definedName name="DABproj">#N/A</definedName>
    <definedName name="DAGproj">#N/A</definedName>
    <definedName name="daily_interest_rates" localSheetId="63">'[18]daily calculations'!#REF!</definedName>
    <definedName name="daily_interest_rates" localSheetId="65">'[18]daily calculations'!#REF!</definedName>
    <definedName name="daily_interest_rates" localSheetId="31">'[18]daily calculations'!#REF!</definedName>
    <definedName name="daily_interest_rates">'[18]daily calculations'!#REF!</definedName>
    <definedName name="DAproj">#N/A</definedName>
    <definedName name="DASD">#N/A</definedName>
    <definedName name="DASDB">#N/A</definedName>
    <definedName name="DASDG">#N/A</definedName>
    <definedName name="data_area" localSheetId="63">#REF!</definedName>
    <definedName name="data_area" localSheetId="65">#REF!</definedName>
    <definedName name="data_area" localSheetId="31">#REF!</definedName>
    <definedName name="data_area">#REF!</definedName>
    <definedName name="_xlnm.Database" localSheetId="63">#REF!</definedName>
    <definedName name="_xlnm.Database" localSheetId="65">#REF!</definedName>
    <definedName name="_xlnm.Database" localSheetId="31">#REF!</definedName>
    <definedName name="_xlnm.Database">#REF!</definedName>
    <definedName name="DATB">[1]REER!$B$144:$B$240</definedName>
    <definedName name="datcr" localSheetId="63">'[7]Tab ann curr'!#REF!</definedName>
    <definedName name="datcr" localSheetId="65">'[7]Tab ann curr'!#REF!</definedName>
    <definedName name="datcr" localSheetId="31">'[7]Tab ann curr'!#REF!</definedName>
    <definedName name="datcr">'[7]Tab ann curr'!#REF!</definedName>
    <definedName name="date" localSheetId="63">#REF!</definedName>
    <definedName name="date" localSheetId="65">#REF!</definedName>
    <definedName name="date" localSheetId="31">#REF!</definedName>
    <definedName name="date">#REF!</definedName>
    <definedName name="date_EXP">[19]Sheet1!$B$1:$G$1</definedName>
    <definedName name="date_FISC" localSheetId="63">#REF!</definedName>
    <definedName name="date_FISC" localSheetId="65">#REF!</definedName>
    <definedName name="date_FISC" localSheetId="31">#REF!</definedName>
    <definedName name="date_FISC">#REF!</definedName>
    <definedName name="dateIntLiq" localSheetId="63">#REF!</definedName>
    <definedName name="dateIntLiq" localSheetId="65">#REF!</definedName>
    <definedName name="dateIntLiq" localSheetId="31">#REF!</definedName>
    <definedName name="dateIntLiq">#REF!</definedName>
    <definedName name="dateMoney" localSheetId="63">#REF!</definedName>
    <definedName name="dateMoney" localSheetId="65">#REF!</definedName>
    <definedName name="dateMoney" localSheetId="31">#REF!</definedName>
    <definedName name="dateMoney">#REF!</definedName>
    <definedName name="dateprofit">[1]C!$A$9:$A$125</definedName>
    <definedName name="dateRates" localSheetId="63">#REF!</definedName>
    <definedName name="dateRates" localSheetId="65">#REF!</definedName>
    <definedName name="dateRates" localSheetId="31">#REF!</definedName>
    <definedName name="dateRates">#REF!</definedName>
    <definedName name="dateRawQ" localSheetId="63">'[20]Raw Data'!#REF!</definedName>
    <definedName name="dateRawQ" localSheetId="65">'[20]Raw Data'!#REF!</definedName>
    <definedName name="dateRawQ" localSheetId="31">'[20]Raw Data'!#REF!</definedName>
    <definedName name="dateRawQ">'[20]Raw Data'!#REF!</definedName>
    <definedName name="dateReal" localSheetId="63">#REF!</definedName>
    <definedName name="dateReal" localSheetId="65">#REF!</definedName>
    <definedName name="dateReal" localSheetId="31">#REF!</definedName>
    <definedName name="dateReal">#REF!</definedName>
    <definedName name="dates" localSheetId="63">#REF!</definedName>
    <definedName name="dates" localSheetId="65">#REF!</definedName>
    <definedName name="dates" localSheetId="31">#REF!</definedName>
    <definedName name="dates">#REF!</definedName>
    <definedName name="dates_w" localSheetId="63">#REF!</definedName>
    <definedName name="dates_w" localSheetId="65">#REF!</definedName>
    <definedName name="dates_w" localSheetId="31">#REF!</definedName>
    <definedName name="dates_w">#REF!</definedName>
    <definedName name="dates1" localSheetId="63">#REF!</definedName>
    <definedName name="dates1" localSheetId="65">#REF!</definedName>
    <definedName name="dates1" localSheetId="31">#REF!</definedName>
    <definedName name="dates1">#REF!</definedName>
    <definedName name="dates2" localSheetId="63">#REF!</definedName>
    <definedName name="dates2" localSheetId="65">#REF!</definedName>
    <definedName name="dates2" localSheetId="31">#REF!</definedName>
    <definedName name="dates2">#REF!</definedName>
    <definedName name="datesb">[16]B!$B$20:$B$134</definedName>
    <definedName name="datesc" localSheetId="63">#REF!</definedName>
    <definedName name="datesc" localSheetId="65">#REF!</definedName>
    <definedName name="datesc" localSheetId="31">#REF!</definedName>
    <definedName name="datesc">#REF!</definedName>
    <definedName name="datesd" localSheetId="63">#REF!</definedName>
    <definedName name="datesd" localSheetId="65">#REF!</definedName>
    <definedName name="datesd" localSheetId="31">#REF!</definedName>
    <definedName name="datesd">#REF!</definedName>
    <definedName name="DATESG" localSheetId="63">#REF!</definedName>
    <definedName name="DATESG" localSheetId="65">#REF!</definedName>
    <definedName name="DATESG" localSheetId="31">#REF!</definedName>
    <definedName name="DATESG">#REF!</definedName>
    <definedName name="datesm" localSheetId="63">#REF!</definedName>
    <definedName name="datesm" localSheetId="65">#REF!</definedName>
    <definedName name="datesm" localSheetId="31">#REF!</definedName>
    <definedName name="datesm">#REF!</definedName>
    <definedName name="datesq" localSheetId="63">#REF!</definedName>
    <definedName name="datesq" localSheetId="65">#REF!</definedName>
    <definedName name="datesq" localSheetId="31">#REF!</definedName>
    <definedName name="datesq">#REF!</definedName>
    <definedName name="datesr" localSheetId="63">#REF!</definedName>
    <definedName name="datesr" localSheetId="65">#REF!</definedName>
    <definedName name="datesr" localSheetId="31">#REF!</definedName>
    <definedName name="datesr">#REF!</definedName>
    <definedName name="datestran">[16]transfer!$A$9:$A$116</definedName>
    <definedName name="datgdp" localSheetId="63">#REF!</definedName>
    <definedName name="datgdp" localSheetId="65">#REF!</definedName>
    <definedName name="datgdp" localSheetId="31">#REF!</definedName>
    <definedName name="datgdp">#REF!</definedName>
    <definedName name="datin1">[1]REER!$B$9:$B$119</definedName>
    <definedName name="datin2">[1]REER!$B$144:$B$253</definedName>
    <definedName name="datq" localSheetId="63">#REF!</definedName>
    <definedName name="datq" localSheetId="65">#REF!</definedName>
    <definedName name="datq" localSheetId="31">#REF!</definedName>
    <definedName name="datq">#REF!</definedName>
    <definedName name="datq1" localSheetId="63">#REF!</definedName>
    <definedName name="datq1" localSheetId="65">#REF!</definedName>
    <definedName name="datq1" localSheetId="31">#REF!</definedName>
    <definedName name="datq1">#REF!</definedName>
    <definedName name="datq2" localSheetId="63">#REF!</definedName>
    <definedName name="datq2" localSheetId="65">#REF!</definedName>
    <definedName name="datq2" localSheetId="31">#REF!</definedName>
    <definedName name="datq2">#REF!</definedName>
    <definedName name="datreer">[1]REER!$B$144:$B$258</definedName>
    <definedName name="datt" localSheetId="63">#REF!</definedName>
    <definedName name="datt" localSheetId="65">#REF!</definedName>
    <definedName name="datt" localSheetId="31">#REF!</definedName>
    <definedName name="datt">#REF!</definedName>
    <definedName name="DBproj">#N/A</definedName>
    <definedName name="dd" localSheetId="63" hidden="1">{"Riqfin97",#N/A,FALSE,"Tran";"Riqfinpro",#N/A,FALSE,"Tran"}</definedName>
    <definedName name="dd" localSheetId="65" hidden="1">{"Riqfin97",#N/A,FALSE,"Tran";"Riqfinpro",#N/A,FALSE,"Tran"}</definedName>
    <definedName name="dd" hidden="1">{"Riqfin97",#N/A,FALSE,"Tran";"Riqfinpro",#N/A,FALSE,"Tran"}</definedName>
    <definedName name="ddd" localSheetId="63" hidden="1">{"Riqfin97",#N/A,FALSE,"Tran";"Riqfinpro",#N/A,FALSE,"Tran"}</definedName>
    <definedName name="ddd" localSheetId="65" hidden="1">{"Riqfin97",#N/A,FALSE,"Tran";"Riqfinpro",#N/A,FALSE,"Tran"}</definedName>
    <definedName name="ddd" hidden="1">{"Riqfin97",#N/A,FALSE,"Tran";"Riqfinpro",#N/A,FALSE,"Tran"}</definedName>
    <definedName name="debt" localSheetId="63">#REF!</definedName>
    <definedName name="debt" localSheetId="65">#REF!</definedName>
    <definedName name="debt" localSheetId="31">#REF!</definedName>
    <definedName name="debt">#REF!</definedName>
    <definedName name="DEBT1" localSheetId="63">#REF!</definedName>
    <definedName name="DEBT1" localSheetId="65">#REF!</definedName>
    <definedName name="DEBT1" localSheetId="31">#REF!</definedName>
    <definedName name="DEBT1">#REF!</definedName>
    <definedName name="DEBT10" localSheetId="63">#REF!</definedName>
    <definedName name="DEBT10" localSheetId="65">#REF!</definedName>
    <definedName name="DEBT10" localSheetId="31">#REF!</definedName>
    <definedName name="DEBT10">#REF!</definedName>
    <definedName name="DEBT11" localSheetId="63">#REF!</definedName>
    <definedName name="DEBT11" localSheetId="65">#REF!</definedName>
    <definedName name="DEBT11" localSheetId="31">#REF!</definedName>
    <definedName name="DEBT11">#REF!</definedName>
    <definedName name="DEBT12" localSheetId="63">#REF!</definedName>
    <definedName name="DEBT12" localSheetId="65">#REF!</definedName>
    <definedName name="DEBT12" localSheetId="31">#REF!</definedName>
    <definedName name="DEBT12">#REF!</definedName>
    <definedName name="DEBT13" localSheetId="63">#REF!</definedName>
    <definedName name="DEBT13" localSheetId="65">#REF!</definedName>
    <definedName name="DEBT13" localSheetId="31">#REF!</definedName>
    <definedName name="DEBT13">#REF!</definedName>
    <definedName name="DEBT14" localSheetId="63">#REF!</definedName>
    <definedName name="DEBT14" localSheetId="65">#REF!</definedName>
    <definedName name="DEBT14" localSheetId="31">#REF!</definedName>
    <definedName name="DEBT14">#REF!</definedName>
    <definedName name="DEBT15" localSheetId="63">#REF!</definedName>
    <definedName name="DEBT15" localSheetId="65">#REF!</definedName>
    <definedName name="DEBT15" localSheetId="31">#REF!</definedName>
    <definedName name="DEBT15">#REF!</definedName>
    <definedName name="DEBT16" localSheetId="63">#REF!</definedName>
    <definedName name="DEBT16" localSheetId="65">#REF!</definedName>
    <definedName name="DEBT16" localSheetId="31">#REF!</definedName>
    <definedName name="DEBT16">#REF!</definedName>
    <definedName name="DEBT1B" localSheetId="63">#REF!</definedName>
    <definedName name="DEBT1B" localSheetId="65">#REF!</definedName>
    <definedName name="DEBT1B" localSheetId="31">#REF!</definedName>
    <definedName name="DEBT1B">#REF!</definedName>
    <definedName name="DEBT2" localSheetId="63">#REF!</definedName>
    <definedName name="DEBT2" localSheetId="65">#REF!</definedName>
    <definedName name="DEBT2" localSheetId="31">#REF!</definedName>
    <definedName name="DEBT2">#REF!</definedName>
    <definedName name="DEBT2B" localSheetId="63">#REF!</definedName>
    <definedName name="DEBT2B" localSheetId="65">#REF!</definedName>
    <definedName name="DEBT2B" localSheetId="31">#REF!</definedName>
    <definedName name="DEBT2B">#REF!</definedName>
    <definedName name="DEBT3" localSheetId="63">#REF!</definedName>
    <definedName name="DEBT3" localSheetId="65">#REF!</definedName>
    <definedName name="DEBT3" localSheetId="31">#REF!</definedName>
    <definedName name="DEBT3">#REF!</definedName>
    <definedName name="DEBT4" localSheetId="63">#REF!</definedName>
    <definedName name="DEBT4" localSheetId="65">#REF!</definedName>
    <definedName name="DEBT4" localSheetId="31">#REF!</definedName>
    <definedName name="DEBT4">#REF!</definedName>
    <definedName name="DEBT5" localSheetId="63">#REF!</definedName>
    <definedName name="DEBT5" localSheetId="65">#REF!</definedName>
    <definedName name="DEBT5" localSheetId="31">#REF!</definedName>
    <definedName name="DEBT5">#REF!</definedName>
    <definedName name="DEBT6" localSheetId="63">#REF!</definedName>
    <definedName name="DEBT6" localSheetId="65">#REF!</definedName>
    <definedName name="DEBT6" localSheetId="31">#REF!</definedName>
    <definedName name="DEBT6">#REF!</definedName>
    <definedName name="DEBT7" localSheetId="63">#REF!</definedName>
    <definedName name="DEBT7" localSheetId="65">#REF!</definedName>
    <definedName name="DEBT7" localSheetId="31">#REF!</definedName>
    <definedName name="DEBT7">#REF!</definedName>
    <definedName name="DEBT8" localSheetId="63">#REF!</definedName>
    <definedName name="DEBT8" localSheetId="65">#REF!</definedName>
    <definedName name="DEBT8" localSheetId="31">#REF!</definedName>
    <definedName name="DEBT8">#REF!</definedName>
    <definedName name="DEBT9" localSheetId="63">#REF!</definedName>
    <definedName name="DEBT9" localSheetId="65">#REF!</definedName>
    <definedName name="DEBT9" localSheetId="31">#REF!</definedName>
    <definedName name="DEBT9">#REF!</definedName>
    <definedName name="debtproj" localSheetId="63">#REF!</definedName>
    <definedName name="debtproj" localSheetId="65">#REF!</definedName>
    <definedName name="debtproj" localSheetId="31">#REF!</definedName>
    <definedName name="debtproj">#REF!</definedName>
    <definedName name="DEFLATORS" localSheetId="63">#REF!</definedName>
    <definedName name="DEFLATORS" localSheetId="65">#REF!</definedName>
    <definedName name="DEFLATORS" localSheetId="31">#REF!</definedName>
    <definedName name="DEFLATORS">#REF!</definedName>
    <definedName name="degresivita" localSheetId="63">#REF!</definedName>
    <definedName name="degresivita" localSheetId="65">#REF!</definedName>
    <definedName name="degresivita" localSheetId="31">#REF!</definedName>
    <definedName name="degresivita">#REF!</definedName>
    <definedName name="degresivita_2" localSheetId="63">#REF!</definedName>
    <definedName name="degresivita_2" localSheetId="65">#REF!</definedName>
    <definedName name="degresivita_2" localSheetId="31">#REF!</definedName>
    <definedName name="degresivita_2">#REF!</definedName>
    <definedName name="deleteme1" localSheetId="63" hidden="1">#REF!</definedName>
    <definedName name="deleteme1" localSheetId="65" hidden="1">#REF!</definedName>
    <definedName name="deleteme1" localSheetId="31" hidden="1">#REF!</definedName>
    <definedName name="deleteme1" hidden="1">#REF!</definedName>
    <definedName name="deleteme3" localSheetId="63" hidden="1">#REF!</definedName>
    <definedName name="deleteme3" localSheetId="65" hidden="1">#REF!</definedName>
    <definedName name="deleteme3" localSheetId="31" hidden="1">#REF!</definedName>
    <definedName name="deleteme3" hidden="1">#REF!</definedName>
    <definedName name="Department" localSheetId="63">[21]REER!#REF!</definedName>
    <definedName name="Department" localSheetId="65">[21]REER!#REF!</definedName>
    <definedName name="Department" localSheetId="31">[21]REER!#REF!</definedName>
    <definedName name="Department">[21]REER!#REF!</definedName>
    <definedName name="DF_GRID_3" localSheetId="63">Počet klientov-[22]PR!$B$17:$H$19</definedName>
    <definedName name="DF_GRID_3" localSheetId="65">Počet klientov-[22]PR!$B$17:$H$19</definedName>
    <definedName name="DF_GRID_3" localSheetId="31">Počet klientov-[22]PR!$B$17:$H$19</definedName>
    <definedName name="DF_GRID_3">Počet klientov-[22]PR!$B$17:$H$19</definedName>
    <definedName name="DF_GRID_6" localSheetId="63">#REF!</definedName>
    <definedName name="DF_GRID_6" localSheetId="65">#REF!</definedName>
    <definedName name="DF_GRID_6" localSheetId="31">#REF!</definedName>
    <definedName name="DF_GRID_6">#REF!</definedName>
    <definedName name="DF_GRID_7" localSheetId="63">Počet klientov-#REF!</definedName>
    <definedName name="DF_GRID_7" localSheetId="65">Počet klientov-#REF!</definedName>
    <definedName name="DF_GRID_7" localSheetId="31">Počet klientov-#REF!</definedName>
    <definedName name="DF_GRID_7">Počet klientov-#REF!</definedName>
    <definedName name="DGproj">#N/A</definedName>
    <definedName name="DLX1.USE">[23]Haver!$A$2:$N$8</definedName>
    <definedName name="DOC" localSheetId="63">#REF!</definedName>
    <definedName name="DOC" localSheetId="65">#REF!</definedName>
    <definedName name="DOC" localSheetId="31">#REF!</definedName>
    <definedName name="DOC">#REF!</definedName>
    <definedName name="dp">[24]DP!$A$1:$E$65536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fsdds" localSheetId="63" hidden="1">{"Riqfin97",#N/A,FALSE,"Tran";"Riqfinpro",#N/A,FALSE,"Tran"}</definedName>
    <definedName name="dsfsdds" localSheetId="65" hidden="1">{"Riqfin97",#N/A,FALSE,"Tran";"Riqfinpro",#N/A,FALSE,"Tran"}</definedName>
    <definedName name="dsfsdds" hidden="1">{"Riqfin97",#N/A,FALSE,"Tran";"Riqfinpro",#N/A,FALSE,"Tran"}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 localSheetId="63">#REF!</definedName>
    <definedName name="e12db" localSheetId="65">#REF!</definedName>
    <definedName name="e12db" localSheetId="31">#REF!</definedName>
    <definedName name="e12db">#REF!</definedName>
    <definedName name="e9db">[25]e9!$A$1:$V$49</definedName>
    <definedName name="EDNA">#N/A</definedName>
    <definedName name="EDSSDESCRIPTOR" localSheetId="63">#REF!</definedName>
    <definedName name="EDSSDESCRIPTOR" localSheetId="65">#REF!</definedName>
    <definedName name="EDSSDESCRIPTOR" localSheetId="31">#REF!</definedName>
    <definedName name="EDSSDESCRIPTOR">#REF!</definedName>
    <definedName name="EDSSFILE" localSheetId="63">#REF!</definedName>
    <definedName name="EDSSFILE" localSheetId="65">#REF!</definedName>
    <definedName name="EDSSFILE" localSheetId="31">#REF!</definedName>
    <definedName name="EDSSFILE">#REF!</definedName>
    <definedName name="EDSSNAME" localSheetId="63">#REF!</definedName>
    <definedName name="EDSSNAME" localSheetId="65">#REF!</definedName>
    <definedName name="EDSSNAME" localSheetId="31">#REF!</definedName>
    <definedName name="EDSSNAME">#REF!</definedName>
    <definedName name="EDSSTIME" localSheetId="63">#REF!</definedName>
    <definedName name="EDSSTIME" localSheetId="65">#REF!</definedName>
    <definedName name="EDSSTIME" localSheetId="31">#REF!</definedName>
    <definedName name="EDSSTIME">#REF!</definedName>
    <definedName name="ee" localSheetId="63" hidden="1">{"Tab1",#N/A,FALSE,"P";"Tab2",#N/A,FALSE,"P"}</definedName>
    <definedName name="ee" localSheetId="65" hidden="1">{"Tab1",#N/A,FALSE,"P";"Tab2",#N/A,FALSE,"P"}</definedName>
    <definedName name="ee" hidden="1">{"Tab1",#N/A,FALSE,"P";"Tab2",#N/A,FALSE,"P"}</definedName>
    <definedName name="EECB" localSheetId="63">#REF!</definedName>
    <definedName name="EECB" localSheetId="65">#REF!</definedName>
    <definedName name="EECB" localSheetId="31">#REF!</definedName>
    <definedName name="EECB">#REF!</definedName>
    <definedName name="eedx" localSheetId="63" hidden="1">{"Tab1",#N/A,FALSE,"P";"Tab2",#N/A,FALSE,"P"}</definedName>
    <definedName name="eedx" localSheetId="65" hidden="1">{"Tab1",#N/A,FALSE,"P";"Tab2",#N/A,FALSE,"P"}</definedName>
    <definedName name="eedx" hidden="1">{"Tab1",#N/A,FALSE,"P";"Tab2",#N/A,FALSE,"P"}</definedName>
    <definedName name="eee" localSheetId="63" hidden="1">{"Tab1",#N/A,FALSE,"P";"Tab2",#N/A,FALSE,"P"}</definedName>
    <definedName name="eee" localSheetId="65" hidden="1">{"Tab1",#N/A,FALSE,"P";"Tab2",#N/A,FALSE,"P"}</definedName>
    <definedName name="eee" hidden="1">{"Tab1",#N/A,FALSE,"P";"Tab2",#N/A,FALSE,"P"}</definedName>
    <definedName name="EISCODE" localSheetId="63">#REF!</definedName>
    <definedName name="EISCODE" localSheetId="65">#REF!</definedName>
    <definedName name="EISCODE" localSheetId="31">#REF!</definedName>
    <definedName name="EISCODE">#REF!</definedName>
    <definedName name="elect" localSheetId="63">#REF!</definedName>
    <definedName name="elect" localSheetId="65">#REF!</definedName>
    <definedName name="elect" localSheetId="31">#REF!</definedName>
    <definedName name="elect">#REF!</definedName>
    <definedName name="Emerging_HTML_AREA" localSheetId="63">#REF!</definedName>
    <definedName name="Emerging_HTML_AREA" localSheetId="65">#REF!</definedName>
    <definedName name="Emerging_HTML_AREA" localSheetId="31">#REF!</definedName>
    <definedName name="Emerging_HTML_AREA">#REF!</definedName>
    <definedName name="EMETEL" localSheetId="63">#REF!</definedName>
    <definedName name="EMETEL" localSheetId="65">#REF!</definedName>
    <definedName name="EMETEL" localSheetId="31">#REF!</definedName>
    <definedName name="EMETEL">#REF!</definedName>
    <definedName name="ENDA">#N/A</definedName>
    <definedName name="equal_TLC" localSheetId="63">#REF!</definedName>
    <definedName name="equal_TLC" localSheetId="65">#REF!</definedName>
    <definedName name="equal_TLC" localSheetId="31">#REF!</definedName>
    <definedName name="equal_TLC">#REF!</definedName>
    <definedName name="ExitWRS">[26]Main!$AB$25</definedName>
    <definedName name="ff" localSheetId="63" hidden="1">{"Tab1",#N/A,FALSE,"P";"Tab2",#N/A,FALSE,"P"}</definedName>
    <definedName name="ff" localSheetId="65" hidden="1">{"Tab1",#N/A,FALSE,"P";"Tab2",#N/A,FALSE,"P"}</definedName>
    <definedName name="ff" hidden="1">{"Tab1",#N/A,FALSE,"P";"Tab2",#N/A,FALSE,"P"}</definedName>
    <definedName name="fff" localSheetId="63" hidden="1">{"Tab1",#N/A,FALSE,"P";"Tab2",#N/A,FALSE,"P"}</definedName>
    <definedName name="fff" localSheetId="65" hidden="1">{"Tab1",#N/A,FALSE,"P";"Tab2",#N/A,FALSE,"P"}</definedName>
    <definedName name="fff" hidden="1">{"Tab1",#N/A,FALSE,"P";"Tab2",#N/A,FALSE,"P"}</definedName>
    <definedName name="Fig8.2a" localSheetId="63">#REF!</definedName>
    <definedName name="Fig8.2a" localSheetId="65">#REF!</definedName>
    <definedName name="Fig8.2a" localSheetId="31">#REF!</definedName>
    <definedName name="Fig8.2a">#REF!</definedName>
    <definedName name="fill" hidden="1">'[27]Macroframework-Ver.1'!$A$1:$A$267</definedName>
    <definedName name="finan" localSheetId="63">#REF!</definedName>
    <definedName name="finan" localSheetId="65">#REF!</definedName>
    <definedName name="finan" localSheetId="31">#REF!</definedName>
    <definedName name="finan">#REF!</definedName>
    <definedName name="finan1" localSheetId="63">#REF!</definedName>
    <definedName name="finan1" localSheetId="65">#REF!</definedName>
    <definedName name="finan1" localSheetId="31">#REF!</definedName>
    <definedName name="finan1">#REF!</definedName>
    <definedName name="Financing" localSheetId="63" hidden="1">{"Tab1",#N/A,FALSE,"P";"Tab2",#N/A,FALSE,"P"}</definedName>
    <definedName name="Financing" localSheetId="65" hidden="1">{"Tab1",#N/A,FALSE,"P";"Tab2",#N/A,FALSE,"P"}</definedName>
    <definedName name="Financing" hidden="1">{"Tab1",#N/A,FALSE,"P";"Tab2",#N/A,FALSE,"P"}</definedName>
    <definedName name="FISUM" localSheetId="63">#REF!</definedName>
    <definedName name="FISUM" localSheetId="65">#REF!</definedName>
    <definedName name="FISUM" localSheetId="31">#REF!</definedName>
    <definedName name="FISUM">#REF!</definedName>
    <definedName name="FLOPEC" localSheetId="63">#REF!</definedName>
    <definedName name="FLOPEC" localSheetId="65">#REF!</definedName>
    <definedName name="FLOPEC" localSheetId="31">#REF!</definedName>
    <definedName name="FLOPEC">#REF!</definedName>
    <definedName name="FMB" localSheetId="63">#REF!</definedName>
    <definedName name="FMB" localSheetId="65">#REF!</definedName>
    <definedName name="FMB" localSheetId="31">#REF!</definedName>
    <definedName name="FMB">#REF!</definedName>
    <definedName name="FODESEC" localSheetId="63">#REF!</definedName>
    <definedName name="FODESEC" localSheetId="65">#REF!</definedName>
    <definedName name="FODESEC" localSheetId="31">#REF!</definedName>
    <definedName name="FODESEC">#REF!</definedName>
    <definedName name="FOREXPORT">[1]H!$A$2:$F$86</definedName>
    <definedName name="FUNDOBL" localSheetId="63">#REF!</definedName>
    <definedName name="FUNDOBL" localSheetId="65">#REF!</definedName>
    <definedName name="FUNDOBL" localSheetId="31">#REF!</definedName>
    <definedName name="FUNDOBL">#REF!</definedName>
    <definedName name="FUNDOBLB" localSheetId="63">#REF!</definedName>
    <definedName name="FUNDOBLB" localSheetId="65">#REF!</definedName>
    <definedName name="FUNDOBLB" localSheetId="31">#REF!</definedName>
    <definedName name="FUNDOBLB">#REF!</definedName>
    <definedName name="g" localSheetId="63">#REF!</definedName>
    <definedName name="g" localSheetId="65">#REF!</definedName>
    <definedName name="g" localSheetId="31">#REF!</definedName>
    <definedName name="g">#REF!</definedName>
    <definedName name="GCB" localSheetId="63">#REF!</definedName>
    <definedName name="GCB" localSheetId="65">#REF!</definedName>
    <definedName name="GCB" localSheetId="31">#REF!</definedName>
    <definedName name="GCB">#REF!</definedName>
    <definedName name="GCB_NGDP">#N/A</definedName>
    <definedName name="GCEI" localSheetId="63">#REF!</definedName>
    <definedName name="GCEI" localSheetId="65">#REF!</definedName>
    <definedName name="GCEI" localSheetId="31">#REF!</definedName>
    <definedName name="GCEI">#REF!</definedName>
    <definedName name="GCENL" localSheetId="63">#REF!</definedName>
    <definedName name="GCENL" localSheetId="65">#REF!</definedName>
    <definedName name="GCENL" localSheetId="31">#REF!</definedName>
    <definedName name="GCENL">#REF!</definedName>
    <definedName name="GCND" localSheetId="63">#REF!</definedName>
    <definedName name="GCND" localSheetId="65">#REF!</definedName>
    <definedName name="GCND" localSheetId="31">#REF!</definedName>
    <definedName name="GCND">#REF!</definedName>
    <definedName name="GCND_NGDP" localSheetId="63">#REF!</definedName>
    <definedName name="GCND_NGDP" localSheetId="65">#REF!</definedName>
    <definedName name="GCND_NGDP" localSheetId="31">#REF!</definedName>
    <definedName name="GCND_NGDP">#REF!</definedName>
    <definedName name="GCRG" localSheetId="63">#REF!</definedName>
    <definedName name="GCRG" localSheetId="65">#REF!</definedName>
    <definedName name="GCRG" localSheetId="31">#REF!</definedName>
    <definedName name="GCRG">#REF!</definedName>
    <definedName name="ggb">'[28]budget-G'!$A$1:$W$109</definedName>
    <definedName name="GGB_NGDP">#N/A</definedName>
    <definedName name="ggbeu" localSheetId="63">#REF!</definedName>
    <definedName name="ggbeu" localSheetId="65">#REF!</definedName>
    <definedName name="ggbeu" localSheetId="31">#REF!</definedName>
    <definedName name="ggbeu">#REF!</definedName>
    <definedName name="ggblg" localSheetId="63">#REF!</definedName>
    <definedName name="ggblg" localSheetId="65">#REF!</definedName>
    <definedName name="ggblg" localSheetId="31">#REF!</definedName>
    <definedName name="ggblg">#REF!</definedName>
    <definedName name="ggbls" localSheetId="63">#REF!</definedName>
    <definedName name="ggbls" localSheetId="65">#REF!</definedName>
    <definedName name="ggbls" localSheetId="31">#REF!</definedName>
    <definedName name="ggbls">#REF!</definedName>
    <definedName name="ggbss" localSheetId="63">#REF!</definedName>
    <definedName name="ggbss" localSheetId="65">#REF!</definedName>
    <definedName name="ggbss" localSheetId="31">#REF!</definedName>
    <definedName name="ggbss">#REF!</definedName>
    <definedName name="gge">[28]Expenditures!$A$1:$AC$62</definedName>
    <definedName name="GGED" localSheetId="63">#REF!</definedName>
    <definedName name="GGED" localSheetId="65">#REF!</definedName>
    <definedName name="GGED" localSheetId="31">#REF!</definedName>
    <definedName name="GGED">#REF!</definedName>
    <definedName name="GGEI" localSheetId="63">#REF!</definedName>
    <definedName name="GGEI" localSheetId="65">#REF!</definedName>
    <definedName name="GGEI" localSheetId="31">#REF!</definedName>
    <definedName name="GGEI">#REF!</definedName>
    <definedName name="GGENL" localSheetId="63">#REF!</definedName>
    <definedName name="GGENL" localSheetId="65">#REF!</definedName>
    <definedName name="GGENL" localSheetId="31">#REF!</definedName>
    <definedName name="GGENL">#REF!</definedName>
    <definedName name="ggg" localSheetId="63" hidden="1">{"Riqfin97",#N/A,FALSE,"Tran";"Riqfinpro",#N/A,FALSE,"Tran"}</definedName>
    <definedName name="ggg" localSheetId="65" hidden="1">{"Riqfin97",#N/A,FALSE,"Tran";"Riqfinpro",#N/A,FALSE,"Tran"}</definedName>
    <definedName name="ggg" hidden="1">{"Riqfin97",#N/A,FALSE,"Tran";"Riqfinpro",#N/A,FALSE,"Tran"}</definedName>
    <definedName name="ggggg" localSheetId="63" hidden="1">'[29]J(Priv.Cap)'!#REF!</definedName>
    <definedName name="ggggg" localSheetId="65" hidden="1">'[29]J(Priv.Cap)'!#REF!</definedName>
    <definedName name="ggggg" localSheetId="31" hidden="1">'[29]J(Priv.Cap)'!#REF!</definedName>
    <definedName name="ggggg" hidden="1">'[29]J(Priv.Cap)'!#REF!</definedName>
    <definedName name="ggggggg" localSheetId="63">'G23-G26'!ggggggg</definedName>
    <definedName name="ggggggg" localSheetId="65">'G28-G31'!ggggggg</definedName>
    <definedName name="ggggggg">[0]!ggggggg</definedName>
    <definedName name="GGND" localSheetId="63">#REF!</definedName>
    <definedName name="GGND" localSheetId="65">#REF!</definedName>
    <definedName name="GGND" localSheetId="31">#REF!</definedName>
    <definedName name="GGND">#REF!</definedName>
    <definedName name="ggr">[28]Revenues!$A$1:$AD$58</definedName>
    <definedName name="GGRG" localSheetId="63">#REF!</definedName>
    <definedName name="GGRG" localSheetId="65">#REF!</definedName>
    <definedName name="GGRG" localSheetId="31">#REF!</definedName>
    <definedName name="GGRG">#REF!</definedName>
    <definedName name="GPee_2" localSheetId="63">#REF!</definedName>
    <definedName name="GPee_2" localSheetId="65">#REF!</definedName>
    <definedName name="GPee_2" localSheetId="31">#REF!</definedName>
    <definedName name="GPee_2">#REF!</definedName>
    <definedName name="GPer_2" localSheetId="63">#REF!</definedName>
    <definedName name="GPer_2" localSheetId="65">#REF!</definedName>
    <definedName name="GPer_2" localSheetId="31">#REF!</definedName>
    <definedName name="GPer_2">#REF!</definedName>
    <definedName name="hgfd" localSheetId="63" hidden="1">{#N/A,#N/A,FALSE,"I";#N/A,#N/A,FALSE,"J";#N/A,#N/A,FALSE,"K";#N/A,#N/A,FALSE,"L";#N/A,#N/A,FALSE,"M";#N/A,#N/A,FALSE,"N";#N/A,#N/A,FALSE,"O"}</definedName>
    <definedName name="hgfd" localSheetId="65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63" hidden="1">'[30]J(Priv.Cap)'!#REF!</definedName>
    <definedName name="hhh" localSheetId="65" hidden="1">'[30]J(Priv.Cap)'!#REF!</definedName>
    <definedName name="hhh" localSheetId="31" hidden="1">'[30]J(Priv.Cap)'!#REF!</definedName>
    <definedName name="hhh" hidden="1">'[30]J(Priv.Cap)'!#REF!</definedName>
    <definedName name="hhhhhhh" localSheetId="63">'G23-G26'!hhhhhhh</definedName>
    <definedName name="hhhhhhh" localSheetId="65">'G28-G31'!hhhhhhh</definedName>
    <definedName name="hhhhhhh">[0]!hhhhhhh</definedName>
    <definedName name="HTML_CodePage" hidden="1">1252</definedName>
    <definedName name="HTML_Control" localSheetId="63" hidden="1">{"'Resources'!$A$1:$W$34","'Balance Sheet'!$A$1:$W$58","'SFD'!$A$1:$J$52"}</definedName>
    <definedName name="HTML_Control" localSheetId="65" hidden="1">{"'Resources'!$A$1:$W$34","'Balance Sheet'!$A$1:$W$58","'SFD'!$A$1:$J$52"}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" localSheetId="63">#REF!</definedName>
    <definedName name="CHART" localSheetId="65">#REF!</definedName>
    <definedName name="CHART" localSheetId="31">#REF!</definedName>
    <definedName name="CHART">#REF!</definedName>
    <definedName name="chart4" localSheetId="63" hidden="1">{#N/A,#N/A,FALSE,"CB";#N/A,#N/A,FALSE,"CMB";#N/A,#N/A,FALSE,"NBFI"}</definedName>
    <definedName name="chart4" localSheetId="65" hidden="1">{#N/A,#N/A,FALSE,"CB";#N/A,#N/A,FALSE,"CMB";#N/A,#N/A,FALSE,"NBFI"}</definedName>
    <definedName name="chart4" hidden="1">{#N/A,#N/A,FALSE,"CB";#N/A,#N/A,FALSE,"CMB";#N/A,#N/A,FALSE,"NBFI"}</definedName>
    <definedName name="CHILE" localSheetId="63">#REF!</definedName>
    <definedName name="CHILE" localSheetId="65">#REF!</definedName>
    <definedName name="CHILE" localSheetId="31">#REF!</definedName>
    <definedName name="CHILE">#REF!</definedName>
    <definedName name="CHK" localSheetId="63">#REF!</definedName>
    <definedName name="CHK" localSheetId="65">#REF!</definedName>
    <definedName name="CHK" localSheetId="31">#REF!</definedName>
    <definedName name="CHK">#REF!</definedName>
    <definedName name="i" localSheetId="63">#REF!</definedName>
    <definedName name="i" localSheetId="65">#REF!</definedName>
    <definedName name="i" localSheetId="31">#REF!</definedName>
    <definedName name="i">#REF!</definedName>
    <definedName name="IESS" localSheetId="63">#REF!</definedName>
    <definedName name="IESS" localSheetId="65">#REF!</definedName>
    <definedName name="IESS" localSheetId="31">#REF!</definedName>
    <definedName name="IESS">#REF!</definedName>
    <definedName name="ii" localSheetId="63" hidden="1">{"Tab1",#N/A,FALSE,"P";"Tab2",#N/A,FALSE,"P"}</definedName>
    <definedName name="ii" localSheetId="65" hidden="1">{"Tab1",#N/A,FALSE,"P";"Tab2",#N/A,FALSE,"P"}</definedName>
    <definedName name="ii" hidden="1">{"Tab1",#N/A,FALSE,"P";"Tab2",#N/A,FALSE,"P"}</definedName>
    <definedName name="II_pilier_2" localSheetId="63">#REF!</definedName>
    <definedName name="II_pilier_2" localSheetId="65">#REF!</definedName>
    <definedName name="II_pilier_2" localSheetId="31">#REF!</definedName>
    <definedName name="II_pilier_2">#REF!</definedName>
    <definedName name="II_pillar_figure" localSheetId="63">#REF!</definedName>
    <definedName name="II_pillar_figure" localSheetId="65">#REF!</definedName>
    <definedName name="II_pillar_figure" localSheetId="31">#REF!</definedName>
    <definedName name="II_pillar_figure">#REF!</definedName>
    <definedName name="ima" localSheetId="63">#REF!</definedName>
    <definedName name="ima" localSheetId="65">#REF!</definedName>
    <definedName name="ima" localSheetId="31">#REF!</definedName>
    <definedName name="ima">#REF!</definedName>
    <definedName name="IN1_" localSheetId="63">#REF!</definedName>
    <definedName name="IN1_" localSheetId="65">#REF!</definedName>
    <definedName name="IN1_" localSheetId="31">#REF!</definedName>
    <definedName name="IN1_">#REF!</definedName>
    <definedName name="IN2_" localSheetId="63">#REF!</definedName>
    <definedName name="IN2_" localSheetId="65">#REF!</definedName>
    <definedName name="IN2_" localSheetId="31">#REF!</definedName>
    <definedName name="IN2_">#REF!</definedName>
    <definedName name="INB">[16]B!$K$6:$T$6</definedName>
    <definedName name="INC">[16]C!$H$6:$I$6</definedName>
    <definedName name="ind" localSheetId="63">#REF!</definedName>
    <definedName name="ind" localSheetId="65">#REF!</definedName>
    <definedName name="ind" localSheetId="31">#REF!</definedName>
    <definedName name="ind">#REF!</definedName>
    <definedName name="INECEL" localSheetId="63">#REF!</definedName>
    <definedName name="INECEL" localSheetId="65">#REF!</definedName>
    <definedName name="INECEL" localSheetId="31">#REF!</definedName>
    <definedName name="INECEL">#REF!</definedName>
    <definedName name="inflation" localSheetId="63" hidden="1">[31]TAB34!#REF!</definedName>
    <definedName name="inflation" localSheetId="65" hidden="1">[31]TAB34!#REF!</definedName>
    <definedName name="inflation" localSheetId="31" hidden="1">[31]TAB34!#REF!</definedName>
    <definedName name="inflation" hidden="1">[31]TAB34!#REF!</definedName>
    <definedName name="INPUT_2" localSheetId="63">[6]Input!#REF!</definedName>
    <definedName name="INPUT_2" localSheetId="65">[6]Input!#REF!</definedName>
    <definedName name="INPUT_2" localSheetId="31">[6]Input!#REF!</definedName>
    <definedName name="INPUT_2">[6]Input!#REF!</definedName>
    <definedName name="INPUT_4" localSheetId="63">[6]Input!#REF!</definedName>
    <definedName name="INPUT_4" localSheetId="65">[6]Input!#REF!</definedName>
    <definedName name="INPUT_4" localSheetId="31">[6]Input!#REF!</definedName>
    <definedName name="INPUT_4">[6]Input!#REF!</definedName>
    <definedName name="IPee_2" localSheetId="63">#REF!</definedName>
    <definedName name="IPee_2" localSheetId="65">#REF!</definedName>
    <definedName name="IPee_2" localSheetId="31">#REF!</definedName>
    <definedName name="IPee_2">#REF!</definedName>
    <definedName name="IPer_2" localSheetId="63">#REF!</definedName>
    <definedName name="IPer_2" localSheetId="65">#REF!</definedName>
    <definedName name="IPer_2" localSheetId="31">#REF!</definedName>
    <definedName name="IPer_2">#REF!</definedName>
    <definedName name="IT" localSheetId="63">#REF!</definedName>
    <definedName name="IT" localSheetId="65">#REF!</definedName>
    <definedName name="IT" localSheetId="31">#REF!</definedName>
    <definedName name="IT">#REF!</definedName>
    <definedName name="IT_2" localSheetId="63">#REF!</definedName>
    <definedName name="IT_2" localSheetId="65">#REF!</definedName>
    <definedName name="IT_2" localSheetId="31">#REF!</definedName>
    <definedName name="IT_2">#REF!</definedName>
    <definedName name="IT_2_bracket_2" localSheetId="63">#REF!</definedName>
    <definedName name="IT_2_bracket_2" localSheetId="65">#REF!</definedName>
    <definedName name="IT_2_bracket_2" localSheetId="31">#REF!</definedName>
    <definedName name="IT_2_bracket_2">#REF!</definedName>
    <definedName name="jhgf" localSheetId="63" hidden="1">{"MONA",#N/A,FALSE,"S"}</definedName>
    <definedName name="jhgf" localSheetId="65" hidden="1">{"MONA",#N/A,FALSE,"S"}</definedName>
    <definedName name="jhgf" hidden="1">{"MONA",#N/A,FALSE,"S"}</definedName>
    <definedName name="jj" localSheetId="63" hidden="1">{"Riqfin97",#N/A,FALSE,"Tran";"Riqfinpro",#N/A,FALSE,"Tran"}</definedName>
    <definedName name="jj" localSheetId="65" hidden="1">{"Riqfin97",#N/A,FALSE,"Tran";"Riqfinpro",#N/A,FALSE,"Tran"}</definedName>
    <definedName name="jj" hidden="1">{"Riqfin97",#N/A,FALSE,"Tran";"Riqfinpro",#N/A,FALSE,"Tran"}</definedName>
    <definedName name="jjj" localSheetId="63" hidden="1">[32]M!#REF!</definedName>
    <definedName name="jjj" localSheetId="65" hidden="1">[32]M!#REF!</definedName>
    <definedName name="jjj" localSheetId="31" hidden="1">[32]M!#REF!</definedName>
    <definedName name="jjj" hidden="1">[32]M!#REF!</definedName>
    <definedName name="jjjjjj" localSheetId="63" hidden="1">'[29]J(Priv.Cap)'!#REF!</definedName>
    <definedName name="jjjjjj" localSheetId="65" hidden="1">'[29]J(Priv.Cap)'!#REF!</definedName>
    <definedName name="jjjjjj" localSheetId="31" hidden="1">'[29]J(Priv.Cap)'!#REF!</definedName>
    <definedName name="jjjjjj" hidden="1">'[29]J(Priv.Cap)'!#REF!</definedName>
    <definedName name="kjg" localSheetId="63" hidden="1">{#N/A,#N/A,FALSE,"SimInp1";#N/A,#N/A,FALSE,"SimInp2";#N/A,#N/A,FALSE,"SimOut1";#N/A,#N/A,FALSE,"SimOut2";#N/A,#N/A,FALSE,"SimOut3";#N/A,#N/A,FALSE,"SimOut4";#N/A,#N/A,FALSE,"SimOut5"}</definedName>
    <definedName name="kjg" localSheetId="65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65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63" hidden="1">{"Tab1",#N/A,FALSE,"P";"Tab2",#N/A,FALSE,"P"}</definedName>
    <definedName name="kk" localSheetId="65" hidden="1">{"Tab1",#N/A,FALSE,"P";"Tab2",#N/A,FALSE,"P"}</definedName>
    <definedName name="kk" hidden="1">{"Tab1",#N/A,FALSE,"P";"Tab2",#N/A,FALSE,"P"}</definedName>
    <definedName name="kkk" localSheetId="63" hidden="1">{"Tab1",#N/A,FALSE,"P";"Tab2",#N/A,FALSE,"P"}</definedName>
    <definedName name="kkk" localSheetId="65" hidden="1">{"Tab1",#N/A,FALSE,"P";"Tab2",#N/A,FALSE,"P"}</definedName>
    <definedName name="kkk" hidden="1">{"Tab1",#N/A,FALSE,"P";"Tab2",#N/A,FALSE,"P"}</definedName>
    <definedName name="kkkk" localSheetId="63" hidden="1">[33]M!#REF!</definedName>
    <definedName name="kkkk" localSheetId="65" hidden="1">[33]M!#REF!</definedName>
    <definedName name="kkkk" localSheetId="31" hidden="1">[33]M!#REF!</definedName>
    <definedName name="kkkk" hidden="1">[33]M!#REF!</definedName>
    <definedName name="Konto" localSheetId="63">#REF!</definedName>
    <definedName name="Konto" localSheetId="65">#REF!</definedName>
    <definedName name="Konto" localSheetId="31">#REF!</definedName>
    <definedName name="Konto">#REF!</definedName>
    <definedName name="kumul1" localSheetId="63">#REF!</definedName>
    <definedName name="kumul1" localSheetId="65">#REF!</definedName>
    <definedName name="kumul1" localSheetId="31">#REF!</definedName>
    <definedName name="kumul1">#REF!</definedName>
    <definedName name="kumul2" localSheetId="63">#REF!</definedName>
    <definedName name="kumul2" localSheetId="65">#REF!</definedName>
    <definedName name="kumul2" localSheetId="31">#REF!</definedName>
    <definedName name="kumul2">#REF!</definedName>
    <definedName name="kvart1" localSheetId="63">#REF!</definedName>
    <definedName name="kvart1" localSheetId="65">#REF!</definedName>
    <definedName name="kvart1" localSheetId="31">#REF!</definedName>
    <definedName name="kvart1">#REF!</definedName>
    <definedName name="kvart2" localSheetId="63">#REF!</definedName>
    <definedName name="kvart2" localSheetId="65">#REF!</definedName>
    <definedName name="kvart2" localSheetId="31">#REF!</definedName>
    <definedName name="kvart2">#REF!</definedName>
    <definedName name="kvart3" localSheetId="63">#REF!</definedName>
    <definedName name="kvart3" localSheetId="65">#REF!</definedName>
    <definedName name="kvart3" localSheetId="31">#REF!</definedName>
    <definedName name="kvart3">#REF!</definedName>
    <definedName name="kvart4" localSheetId="63">#REF!</definedName>
    <definedName name="kvart4" localSheetId="65">#REF!</definedName>
    <definedName name="kvart4" localSheetId="31">#REF!</definedName>
    <definedName name="kvart4">#REF!</definedName>
    <definedName name="ll" localSheetId="63" hidden="1">{"Tab1",#N/A,FALSE,"P";"Tab2",#N/A,FALSE,"P"}</definedName>
    <definedName name="ll" localSheetId="65" hidden="1">{"Tab1",#N/A,FALSE,"P";"Tab2",#N/A,FALSE,"P"}</definedName>
    <definedName name="ll" hidden="1">{"Tab1",#N/A,FALSE,"P";"Tab2",#N/A,FALSE,"P"}</definedName>
    <definedName name="lll" localSheetId="63" hidden="1">{"Riqfin97",#N/A,FALSE,"Tran";"Riqfinpro",#N/A,FALSE,"Tran"}</definedName>
    <definedName name="lll" localSheetId="65" hidden="1">{"Riqfin97",#N/A,FALSE,"Tran";"Riqfinpro",#N/A,FALSE,"Tran"}</definedName>
    <definedName name="lll" hidden="1">{"Riqfin97",#N/A,FALSE,"Tran";"Riqfinpro",#N/A,FALSE,"Tran"}</definedName>
    <definedName name="llll" localSheetId="63" hidden="1">[34]M!#REF!</definedName>
    <definedName name="llll" localSheetId="65" hidden="1">[34]M!#REF!</definedName>
    <definedName name="llll" localSheetId="31" hidden="1">[34]M!#REF!</definedName>
    <definedName name="llll" hidden="1">[34]M!#REF!</definedName>
    <definedName name="ls">[24]LS!$A$1:$E$65536</definedName>
    <definedName name="LUR">#N/A</definedName>
    <definedName name="Malaysia" localSheetId="63">#REF!</definedName>
    <definedName name="Malaysia" localSheetId="65">#REF!</definedName>
    <definedName name="Malaysia" localSheetId="31">#REF!</definedName>
    <definedName name="Malaysia">#REF!</definedName>
    <definedName name="MCV">#N/A</definedName>
    <definedName name="MCV_B">#N/A</definedName>
    <definedName name="MCV_B1" localSheetId="63">'[14]WEO-BOP'!#REF!</definedName>
    <definedName name="MCV_B1" localSheetId="65">'[14]WEO-BOP'!#REF!</definedName>
    <definedName name="MCV_B1" localSheetId="31">'[14]WEO-BOP'!#REF!</definedName>
    <definedName name="MCV_B1">'[14]WEO-BOP'!#REF!</definedName>
    <definedName name="MCV_D">#N/A</definedName>
    <definedName name="MCV_N">#N/A</definedName>
    <definedName name="MCV_T">#N/A</definedName>
    <definedName name="MENORES" localSheetId="63">#REF!</definedName>
    <definedName name="MENORES" localSheetId="65">#REF!</definedName>
    <definedName name="MENORES" localSheetId="31">#REF!</definedName>
    <definedName name="MENORES">#REF!</definedName>
    <definedName name="mesec1" localSheetId="63">#REF!</definedName>
    <definedName name="mesec1" localSheetId="65">#REF!</definedName>
    <definedName name="mesec1" localSheetId="31">#REF!</definedName>
    <definedName name="mesec1">#REF!</definedName>
    <definedName name="mesec2" localSheetId="63">#REF!</definedName>
    <definedName name="mesec2" localSheetId="65">#REF!</definedName>
    <definedName name="mesec2" localSheetId="31">#REF!</definedName>
    <definedName name="mesec2">#REF!</definedName>
    <definedName name="mf" localSheetId="63" hidden="1">{"Tab1",#N/A,FALSE,"P";"Tab2",#N/A,FALSE,"P"}</definedName>
    <definedName name="mf" localSheetId="65" hidden="1">{"Tab1",#N/A,FALSE,"P";"Tab2",#N/A,FALSE,"P"}</definedName>
    <definedName name="mf" hidden="1">{"Tab1",#N/A,FALSE,"P";"Tab2",#N/A,FALSE,"P"}</definedName>
    <definedName name="MFISCAL" localSheetId="63">'[8]Annual Raw Data'!#REF!</definedName>
    <definedName name="MFISCAL" localSheetId="65">'[8]Annual Raw Data'!#REF!</definedName>
    <definedName name="MFISCAL" localSheetId="31">'[8]Annual Raw Data'!#REF!</definedName>
    <definedName name="MFISCAL">'[8]Annual Raw Data'!#REF!</definedName>
    <definedName name="mflowsa" localSheetId="31">[11]!mflowsa</definedName>
    <definedName name="mflowsa">[11]!mflowsa</definedName>
    <definedName name="mflowsq" localSheetId="31">[11]!mflowsq</definedName>
    <definedName name="mflowsq">[11]!mflowsq</definedName>
    <definedName name="MICRO" localSheetId="63">#REF!</definedName>
    <definedName name="MICRO" localSheetId="65">#REF!</definedName>
    <definedName name="MICRO" localSheetId="31">#REF!</definedName>
    <definedName name="MICRO">#REF!</definedName>
    <definedName name="min_VZ" localSheetId="63">#REF!</definedName>
    <definedName name="min_VZ" localSheetId="65">#REF!</definedName>
    <definedName name="min_VZ" localSheetId="31">#REF!</definedName>
    <definedName name="min_VZ">#REF!</definedName>
    <definedName name="MISC3" localSheetId="63">#REF!</definedName>
    <definedName name="MISC3" localSheetId="65">#REF!</definedName>
    <definedName name="MISC3" localSheetId="31">#REF!</definedName>
    <definedName name="MISC3">#REF!</definedName>
    <definedName name="MISC4" localSheetId="63">[6]OUTPUT!#REF!</definedName>
    <definedName name="MISC4" localSheetId="65">[6]OUTPUT!#REF!</definedName>
    <definedName name="MISC4" localSheetId="31">[6]OUTPUT!#REF!</definedName>
    <definedName name="MISC4">[6]OUTPUT!#REF!</definedName>
    <definedName name="mmm" localSheetId="63" hidden="1">{"Riqfin97",#N/A,FALSE,"Tran";"Riqfinpro",#N/A,FALSE,"Tran"}</definedName>
    <definedName name="mmm" localSheetId="65" hidden="1">{"Riqfin97",#N/A,FALSE,"Tran";"Riqfinpro",#N/A,FALSE,"Tran"}</definedName>
    <definedName name="mmm" hidden="1">{"Riqfin97",#N/A,FALSE,"Tran";"Riqfinpro",#N/A,FALSE,"Tran"}</definedName>
    <definedName name="mmmm" localSheetId="63" hidden="1">{"Tab1",#N/A,FALSE,"P";"Tab2",#N/A,FALSE,"P"}</definedName>
    <definedName name="mmmm" localSheetId="65" hidden="1">{"Tab1",#N/A,FALSE,"P";"Tab2",#N/A,FALSE,"P"}</definedName>
    <definedName name="mmmm" hidden="1">{"Tab1",#N/A,FALSE,"P";"Tab2",#N/A,FALSE,"P"}</definedName>
    <definedName name="MON_SM" localSheetId="63">#REF!</definedName>
    <definedName name="MON_SM" localSheetId="65">#REF!</definedName>
    <definedName name="MON_SM" localSheetId="31">#REF!</definedName>
    <definedName name="MON_SM">#REF!</definedName>
    <definedName name="MONF_SM" localSheetId="63">#REF!</definedName>
    <definedName name="MONF_SM" localSheetId="65">#REF!</definedName>
    <definedName name="MONF_SM" localSheetId="31">#REF!</definedName>
    <definedName name="MONF_SM">#REF!</definedName>
    <definedName name="MONTH">[1]REER!$D$140:$E$199</definedName>
    <definedName name="mstocksa" localSheetId="31">[11]!mstocksa</definedName>
    <definedName name="mstocksa">[11]!mstocksa</definedName>
    <definedName name="mstocksq" localSheetId="31">[11]!mstocksq</definedName>
    <definedName name="mstocksq">[11]!mstocksq</definedName>
    <definedName name="Municipios" localSheetId="63">#REF!</definedName>
    <definedName name="Municipios" localSheetId="65">#REF!</definedName>
    <definedName name="Municipios" localSheetId="31">#REF!</definedName>
    <definedName name="Municipios">#REF!</definedName>
    <definedName name="MVZ_1.5x" localSheetId="63">#REF!</definedName>
    <definedName name="MVZ_1.5x" localSheetId="65">#REF!</definedName>
    <definedName name="MVZ_1.5x" localSheetId="31">#REF!</definedName>
    <definedName name="MVZ_1.5x">#REF!</definedName>
    <definedName name="MVZ_4x" localSheetId="63">#REF!</definedName>
    <definedName name="MVZ_4x" localSheetId="65">#REF!</definedName>
    <definedName name="MVZ_4x" localSheetId="31">#REF!</definedName>
    <definedName name="MVZ_4x">#REF!</definedName>
    <definedName name="MVZ_5x" localSheetId="63">#REF!</definedName>
    <definedName name="MVZ_5x" localSheetId="65">#REF!</definedName>
    <definedName name="MVZ_5x" localSheetId="31">#REF!</definedName>
    <definedName name="MVZ_5x">#REF!</definedName>
    <definedName name="MW" localSheetId="63">#REF!</definedName>
    <definedName name="MW" localSheetId="65">#REF!</definedName>
    <definedName name="MW" localSheetId="31">#REF!</definedName>
    <definedName name="MW">#REF!</definedName>
    <definedName name="MW_2" localSheetId="63">#REF!</definedName>
    <definedName name="MW_2" localSheetId="65">#REF!</definedName>
    <definedName name="MW_2" localSheetId="31">#REF!</definedName>
    <definedName name="MW_2">#REF!</definedName>
    <definedName name="NACTCURRENT" localSheetId="63">#REF!</definedName>
    <definedName name="NACTCURRENT" localSheetId="65">#REF!</definedName>
    <definedName name="NACTCURRENT" localSheetId="31">#REF!</definedName>
    <definedName name="NACTCURRENT">#REF!</definedName>
    <definedName name="nam1out" localSheetId="63">#REF!</definedName>
    <definedName name="nam1out" localSheetId="65">#REF!</definedName>
    <definedName name="nam1out" localSheetId="31">#REF!</definedName>
    <definedName name="nam1out">#REF!</definedName>
    <definedName name="nam2in" localSheetId="63">#REF!</definedName>
    <definedName name="nam2in" localSheetId="65">#REF!</definedName>
    <definedName name="nam2in" localSheetId="31">#REF!</definedName>
    <definedName name="nam2in">#REF!</definedName>
    <definedName name="nam2out" localSheetId="63">#REF!</definedName>
    <definedName name="nam2out" localSheetId="65">#REF!</definedName>
    <definedName name="nam2out" localSheetId="31">#REF!</definedName>
    <definedName name="nam2out">#REF!</definedName>
    <definedName name="NAMB">[1]REER!$AY$143:$BB$143</definedName>
    <definedName name="namcr" localSheetId="63">'[7]Tab ann curr'!#REF!</definedName>
    <definedName name="namcr" localSheetId="65">'[7]Tab ann curr'!#REF!</definedName>
    <definedName name="namcr" localSheetId="31">'[7]Tab ann curr'!#REF!</definedName>
    <definedName name="namcr">'[7]Tab ann curr'!#REF!</definedName>
    <definedName name="namcs" localSheetId="63">'[7]Tab ann cst'!#REF!</definedName>
    <definedName name="namcs" localSheetId="65">'[7]Tab ann cst'!#REF!</definedName>
    <definedName name="namcs" localSheetId="31">'[7]Tab ann cst'!#REF!</definedName>
    <definedName name="namcs">'[7]Tab ann cst'!#REF!</definedName>
    <definedName name="name_AD">[19]Sheet1!$A$20</definedName>
    <definedName name="name_EXP">[19]Sheet1!$N$54:$N$71</definedName>
    <definedName name="name_FISC" localSheetId="63">#REF!</definedName>
    <definedName name="name_FISC" localSheetId="65">#REF!</definedName>
    <definedName name="name_FISC" localSheetId="31">#REF!</definedName>
    <definedName name="name_FISC">#REF!</definedName>
    <definedName name="nameIntLiq" localSheetId="63">#REF!</definedName>
    <definedName name="nameIntLiq" localSheetId="65">#REF!</definedName>
    <definedName name="nameIntLiq" localSheetId="31">#REF!</definedName>
    <definedName name="nameIntLiq">#REF!</definedName>
    <definedName name="nameMoney" localSheetId="63">#REF!</definedName>
    <definedName name="nameMoney" localSheetId="65">#REF!</definedName>
    <definedName name="nameMoney" localSheetId="31">#REF!</definedName>
    <definedName name="nameMoney">#REF!</definedName>
    <definedName name="nameRATES" localSheetId="63">#REF!</definedName>
    <definedName name="nameRATES" localSheetId="65">#REF!</definedName>
    <definedName name="nameRATES" localSheetId="31">#REF!</definedName>
    <definedName name="nameRATES">#REF!</definedName>
    <definedName name="nameRAWQ" localSheetId="63">'[20]Raw Data'!#REF!</definedName>
    <definedName name="nameRAWQ" localSheetId="65">'[20]Raw Data'!#REF!</definedName>
    <definedName name="nameRAWQ" localSheetId="31">'[20]Raw Data'!#REF!</definedName>
    <definedName name="nameRAWQ">'[20]Raw Data'!#REF!</definedName>
    <definedName name="nameReal" localSheetId="63">#REF!</definedName>
    <definedName name="nameReal" localSheetId="65">#REF!</definedName>
    <definedName name="nameReal" localSheetId="31">#REF!</definedName>
    <definedName name="nameReal">#REF!</definedName>
    <definedName name="names" localSheetId="63">#REF!</definedName>
    <definedName name="names" localSheetId="65">#REF!</definedName>
    <definedName name="names" localSheetId="31">#REF!</definedName>
    <definedName name="names">#REF!</definedName>
    <definedName name="NAMES_fidr_r" localSheetId="63">[18]monthly!#REF!</definedName>
    <definedName name="NAMES_fidr_r" localSheetId="65">[18]monthly!#REF!</definedName>
    <definedName name="NAMES_fidr_r" localSheetId="31">[18]monthly!#REF!</definedName>
    <definedName name="NAMES_fidr_r">[18]monthly!#REF!</definedName>
    <definedName name="names_figb_r" localSheetId="63">[18]monthly!#REF!</definedName>
    <definedName name="names_figb_r" localSheetId="65">[18]monthly!#REF!</definedName>
    <definedName name="names_figb_r" localSheetId="31">[18]monthly!#REF!</definedName>
    <definedName name="names_figb_r">[18]monthly!#REF!</definedName>
    <definedName name="names_w" localSheetId="63">#REF!</definedName>
    <definedName name="names_w" localSheetId="65">#REF!</definedName>
    <definedName name="names_w" localSheetId="31">#REF!</definedName>
    <definedName name="names_w">#REF!</definedName>
    <definedName name="names1in" localSheetId="63">#REF!</definedName>
    <definedName name="names1in" localSheetId="65">#REF!</definedName>
    <definedName name="names1in" localSheetId="31">#REF!</definedName>
    <definedName name="names1in">#REF!</definedName>
    <definedName name="NAMESB" localSheetId="63">#REF!</definedName>
    <definedName name="NAMESB" localSheetId="65">#REF!</definedName>
    <definedName name="NAMESB" localSheetId="31">#REF!</definedName>
    <definedName name="NAMESB">#REF!</definedName>
    <definedName name="namesc" localSheetId="63">#REF!</definedName>
    <definedName name="namesc" localSheetId="65">#REF!</definedName>
    <definedName name="namesc" localSheetId="31">#REF!</definedName>
    <definedName name="namesc">#REF!</definedName>
    <definedName name="NAMESG" localSheetId="63">#REF!</definedName>
    <definedName name="NAMESG" localSheetId="65">#REF!</definedName>
    <definedName name="NAMESG" localSheetId="31">#REF!</definedName>
    <definedName name="NAMESG">#REF!</definedName>
    <definedName name="namesm" localSheetId="63">#REF!</definedName>
    <definedName name="namesm" localSheetId="65">#REF!</definedName>
    <definedName name="namesm" localSheetId="31">#REF!</definedName>
    <definedName name="namesm">#REF!</definedName>
    <definedName name="NAMESQ" localSheetId="63">#REF!</definedName>
    <definedName name="NAMESQ" localSheetId="65">#REF!</definedName>
    <definedName name="NAMESQ" localSheetId="31">#REF!</definedName>
    <definedName name="NAMESQ">#REF!</definedName>
    <definedName name="namesr" localSheetId="63">#REF!</definedName>
    <definedName name="namesr" localSheetId="65">#REF!</definedName>
    <definedName name="namesr" localSheetId="31">#REF!</definedName>
    <definedName name="namesr">#REF!</definedName>
    <definedName name="namestran">[16]transfer!$C$1:$O$1</definedName>
    <definedName name="namgdp" localSheetId="63">#REF!</definedName>
    <definedName name="namgdp" localSheetId="65">#REF!</definedName>
    <definedName name="namgdp" localSheetId="31">#REF!</definedName>
    <definedName name="namgdp">#REF!</definedName>
    <definedName name="NAMIN" localSheetId="63">#REF!</definedName>
    <definedName name="NAMIN" localSheetId="65">#REF!</definedName>
    <definedName name="NAMIN" localSheetId="31">#REF!</definedName>
    <definedName name="NAMIN">#REF!</definedName>
    <definedName name="namin1">[1]REER!$F$1:$BP$1</definedName>
    <definedName name="namin2">[1]REER!$F$138:$AA$138</definedName>
    <definedName name="namind" localSheetId="63">'[7]work Q real'!#REF!</definedName>
    <definedName name="namind" localSheetId="65">'[7]work Q real'!#REF!</definedName>
    <definedName name="namind" localSheetId="31">'[7]work Q real'!#REF!</definedName>
    <definedName name="namind">'[7]work Q real'!#REF!</definedName>
    <definedName name="naminm" localSheetId="63">#REF!</definedName>
    <definedName name="naminm" localSheetId="65">#REF!</definedName>
    <definedName name="naminm" localSheetId="31">#REF!</definedName>
    <definedName name="naminm">#REF!</definedName>
    <definedName name="naminq" localSheetId="63">#REF!</definedName>
    <definedName name="naminq" localSheetId="65">#REF!</definedName>
    <definedName name="naminq" localSheetId="31">#REF!</definedName>
    <definedName name="naminq">#REF!</definedName>
    <definedName name="namm" localSheetId="63">#REF!</definedName>
    <definedName name="namm" localSheetId="65">#REF!</definedName>
    <definedName name="namm" localSheetId="31">#REF!</definedName>
    <definedName name="namm">#REF!</definedName>
    <definedName name="NAMOUT" localSheetId="63">#REF!</definedName>
    <definedName name="NAMOUT" localSheetId="65">#REF!</definedName>
    <definedName name="NAMOUT" localSheetId="31">#REF!</definedName>
    <definedName name="NAMOUT">#REF!</definedName>
    <definedName name="namout1">[1]REER!$F$2:$AA$2</definedName>
    <definedName name="namoutm" localSheetId="63">#REF!</definedName>
    <definedName name="namoutm" localSheetId="65">#REF!</definedName>
    <definedName name="namoutm" localSheetId="31">#REF!</definedName>
    <definedName name="namoutm">#REF!</definedName>
    <definedName name="namoutq" localSheetId="63">#REF!</definedName>
    <definedName name="namoutq" localSheetId="65">#REF!</definedName>
    <definedName name="namoutq" localSheetId="31">#REF!</definedName>
    <definedName name="namoutq">#REF!</definedName>
    <definedName name="namprofit">[1]C!$O$1:$Z$1</definedName>
    <definedName name="namq" localSheetId="63">#REF!</definedName>
    <definedName name="namq" localSheetId="65">#REF!</definedName>
    <definedName name="namq" localSheetId="31">#REF!</definedName>
    <definedName name="namq">#REF!</definedName>
    <definedName name="namq1" localSheetId="63">#REF!</definedName>
    <definedName name="namq1" localSheetId="65">#REF!</definedName>
    <definedName name="namq1" localSheetId="31">#REF!</definedName>
    <definedName name="namq1">#REF!</definedName>
    <definedName name="namq2" localSheetId="63">#REF!</definedName>
    <definedName name="namq2" localSheetId="65">#REF!</definedName>
    <definedName name="namq2" localSheetId="31">#REF!</definedName>
    <definedName name="namq2">#REF!</definedName>
    <definedName name="namreer">[1]REER!$AY$143:$BF$143</definedName>
    <definedName name="namsgdp" localSheetId="63">#REF!</definedName>
    <definedName name="namsgdp" localSheetId="65">#REF!</definedName>
    <definedName name="namsgdp" localSheetId="31">#REF!</definedName>
    <definedName name="namsgdp">#REF!</definedName>
    <definedName name="namtin" localSheetId="63">#REF!</definedName>
    <definedName name="namtin" localSheetId="65">#REF!</definedName>
    <definedName name="namtin" localSheetId="31">#REF!</definedName>
    <definedName name="namtin">#REF!</definedName>
    <definedName name="namtout" localSheetId="63">#REF!</definedName>
    <definedName name="namtout" localSheetId="65">#REF!</definedName>
    <definedName name="namtout" localSheetId="31">#REF!</definedName>
    <definedName name="namtout">#REF!</definedName>
    <definedName name="namulc">[1]REER!$BI$1:$BP$1</definedName>
    <definedName name="_xlnm.Print_Titles" localSheetId="63">#REF!,#REF!</definedName>
    <definedName name="_xlnm.Print_Titles" localSheetId="65">#REF!,#REF!</definedName>
    <definedName name="_xlnm.Print_Titles" localSheetId="31">#REF!,#REF!</definedName>
    <definedName name="_xlnm.Print_Titles">#REF!,#REF!</definedName>
    <definedName name="NCG">#N/A</definedName>
    <definedName name="NCG_R">#N/A</definedName>
    <definedName name="NCP">#N/A</definedName>
    <definedName name="NCP_R">#N/A</definedName>
    <definedName name="NCZD" localSheetId="63">#REF!</definedName>
    <definedName name="NCZD" localSheetId="65">#REF!</definedName>
    <definedName name="NCZD" localSheetId="31">#REF!</definedName>
    <definedName name="NCZD">#REF!</definedName>
    <definedName name="NCZD_2" localSheetId="63">#REF!</definedName>
    <definedName name="NCZD_2" localSheetId="65">#REF!</definedName>
    <definedName name="NCZD_2" localSheetId="31">#REF!</definedName>
    <definedName name="NCZD_2">#REF!</definedName>
    <definedName name="NEER">[1]REER!$AY$144:$AY$206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 localSheetId="63">#REF!</definedName>
    <definedName name="NGDPA" localSheetId="65">#REF!</definedName>
    <definedName name="NGDPA" localSheetId="31">#REF!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63" hidden="1">{"Riqfin97",#N/A,FALSE,"Tran";"Riqfinpro",#N/A,FALSE,"Tran"}</definedName>
    <definedName name="nn" localSheetId="65" hidden="1">{"Riqfin97",#N/A,FALSE,"Tran";"Riqfinpro",#N/A,FALSE,"Tran"}</definedName>
    <definedName name="nn" hidden="1">{"Riqfin97",#N/A,FALSE,"Tran";"Riqfinpro",#N/A,FALSE,"Tran"}</definedName>
    <definedName name="nnn" localSheetId="63" hidden="1">{"Tab1",#N/A,FALSE,"P";"Tab2",#N/A,FALSE,"P"}</definedName>
    <definedName name="nnn" localSheetId="65" hidden="1">{"Tab1",#N/A,FALSE,"P";"Tab2",#N/A,FALSE,"P"}</definedName>
    <definedName name="nnn" hidden="1">{"Tab1",#N/A,FALSE,"P";"Tab2",#N/A,FALSE,"P"}</definedName>
    <definedName name="NOMINAL" localSheetId="63">#REF!</definedName>
    <definedName name="NOMINAL" localSheetId="65">#REF!</definedName>
    <definedName name="NOMINAL" localSheetId="31">#REF!</definedName>
    <definedName name="NOMINAL">#REF!</definedName>
    <definedName name="NPee_2" localSheetId="63">#REF!</definedName>
    <definedName name="NPee_2" localSheetId="65">#REF!</definedName>
    <definedName name="NPee_2" localSheetId="31">#REF!</definedName>
    <definedName name="NPee_2">#REF!</definedName>
    <definedName name="NPer_2" localSheetId="63">#REF!</definedName>
    <definedName name="NPer_2" localSheetId="65">#REF!</definedName>
    <definedName name="NPer_2" localSheetId="31">#REF!</definedName>
    <definedName name="NPer_2">#REF!</definedName>
    <definedName name="NTDD_RG">[35]!NTDD_RG</definedName>
    <definedName name="NX">#N/A</definedName>
    <definedName name="NX_R">#N/A</definedName>
    <definedName name="NXG_RG">#N/A</definedName>
    <definedName name="_xlnm.Print_Area" localSheetId="60">'G18,G19'!$A$1:$A$54</definedName>
    <definedName name="_xlnm.Print_Area">#N/A</definedName>
    <definedName name="Odh" localSheetId="63">#REF!</definedName>
    <definedName name="Odh" localSheetId="65">#REF!</definedName>
    <definedName name="Odh" localSheetId="31">#REF!</definedName>
    <definedName name="Odh">#REF!</definedName>
    <definedName name="oliu" localSheetId="63" hidden="1">{"WEO",#N/A,FALSE,"T"}</definedName>
    <definedName name="oliu" localSheetId="65" hidden="1">{"WEO",#N/A,FALSE,"T"}</definedName>
    <definedName name="oliu" hidden="1">{"WEO",#N/A,FALSE,"T"}</definedName>
    <definedName name="oo" localSheetId="63" hidden="1">{"Riqfin97",#N/A,FALSE,"Tran";"Riqfinpro",#N/A,FALSE,"Tran"}</definedName>
    <definedName name="oo" localSheetId="65" hidden="1">{"Riqfin97",#N/A,FALSE,"Tran";"Riqfinpro",#N/A,FALSE,"Tran"}</definedName>
    <definedName name="oo" hidden="1">{"Riqfin97",#N/A,FALSE,"Tran";"Riqfinpro",#N/A,FALSE,"Tran"}</definedName>
    <definedName name="ooo" localSheetId="63" hidden="1">{"Tab1",#N/A,FALSE,"P";"Tab2",#N/A,FALSE,"P"}</definedName>
    <definedName name="ooo" localSheetId="65" hidden="1">{"Tab1",#N/A,FALSE,"P";"Tab2",#N/A,FALSE,"P"}</definedName>
    <definedName name="ooo" hidden="1">{"Tab1",#N/A,FALSE,"P";"Tab2",#N/A,FALSE,"P"}</definedName>
    <definedName name="other" localSheetId="63">#REF!</definedName>
    <definedName name="other" localSheetId="65">#REF!</definedName>
    <definedName name="other" localSheetId="31">#REF!</definedName>
    <definedName name="other">#REF!</definedName>
    <definedName name="Otras_Residuales" localSheetId="63">#REF!</definedName>
    <definedName name="Otras_Residuales" localSheetId="65">#REF!</definedName>
    <definedName name="Otras_Residuales" localSheetId="31">#REF!</definedName>
    <definedName name="Otras_Residuales">#REF!</definedName>
    <definedName name="out">[36]output!$A$3:$P$128</definedName>
    <definedName name="OUTB">[16]B!$D$6:$H$6</definedName>
    <definedName name="outc">[16]C!$C$6:$D$6</definedName>
    <definedName name="output" localSheetId="63">#REF!</definedName>
    <definedName name="output" localSheetId="65">#REF!</definedName>
    <definedName name="output" localSheetId="31">#REF!</definedName>
    <definedName name="output">#REF!</definedName>
    <definedName name="output_projections">[37]projections!$A$3:$R$108</definedName>
    <definedName name="output1">[13]output!$A$1:$J$122</definedName>
    <definedName name="p" localSheetId="63" hidden="1">{"Riqfin97",#N/A,FALSE,"Tran";"Riqfinpro",#N/A,FALSE,"Tran"}</definedName>
    <definedName name="p" localSheetId="65" hidden="1">{"Riqfin97",#N/A,FALSE,"Tran";"Riqfinpro",#N/A,FALSE,"Tran"}</definedName>
    <definedName name="p" hidden="1">{"Riqfin97",#N/A,FALSE,"Tran";"Riqfinpro",#N/A,FALSE,"Tran"}</definedName>
    <definedName name="Page_4" localSheetId="63">#REF!</definedName>
    <definedName name="Page_4" localSheetId="65">#REF!</definedName>
    <definedName name="Page_4" localSheetId="31">#REF!</definedName>
    <definedName name="Page_4">#REF!</definedName>
    <definedName name="page2" localSheetId="63">#REF!</definedName>
    <definedName name="page2" localSheetId="65">#REF!</definedName>
    <definedName name="page2" localSheetId="31">#REF!</definedName>
    <definedName name="page2">#REF!</definedName>
    <definedName name="pata" localSheetId="63" hidden="1">{"Tab1",#N/A,FALSE,"P";"Tab2",#N/A,FALSE,"P"}</definedName>
    <definedName name="pata" localSheetId="65" hidden="1">{"Tab1",#N/A,FALSE,"P";"Tab2",#N/A,FALSE,"P"}</definedName>
    <definedName name="pata" hidden="1">{"Tab1",#N/A,FALSE,"P";"Tab2",#N/A,FALSE,"P"}</definedName>
    <definedName name="PCPIG">#N/A</definedName>
    <definedName name="Petroecuador" localSheetId="63">#REF!</definedName>
    <definedName name="Petroecuador" localSheetId="65">#REF!</definedName>
    <definedName name="Petroecuador" localSheetId="31">#REF!</definedName>
    <definedName name="Petroecuador">#REF!</definedName>
    <definedName name="pchar00memu.m" localSheetId="63">[18]monthly!#REF!</definedName>
    <definedName name="pchar00memu.m" localSheetId="65">[18]monthly!#REF!</definedName>
    <definedName name="pchar00memu.m" localSheetId="31">[18]monthly!#REF!</definedName>
    <definedName name="pchar00memu.m">[18]monthly!#REF!</definedName>
    <definedName name="podatki" localSheetId="63">#REF!</definedName>
    <definedName name="podatki" localSheetId="65">#REF!</definedName>
    <definedName name="podatki" localSheetId="31">#REF!</definedName>
    <definedName name="podatki">#REF!</definedName>
    <definedName name="Ports" localSheetId="63">#REF!</definedName>
    <definedName name="Ports" localSheetId="65">#REF!</definedName>
    <definedName name="Ports" localSheetId="31">#REF!</definedName>
    <definedName name="Ports">#REF!</definedName>
    <definedName name="pp" localSheetId="63" hidden="1">{"Riqfin97",#N/A,FALSE,"Tran";"Riqfinpro",#N/A,FALSE,"Tran"}</definedName>
    <definedName name="pp" localSheetId="65" hidden="1">{"Riqfin97",#N/A,FALSE,"Tran";"Riqfinpro",#N/A,FALSE,"Tran"}</definedName>
    <definedName name="pp" hidden="1">{"Riqfin97",#N/A,FALSE,"Tran";"Riqfinpro",#N/A,FALSE,"Tran"}</definedName>
    <definedName name="ppp" localSheetId="63" hidden="1">{"Riqfin97",#N/A,FALSE,"Tran";"Riqfinpro",#N/A,FALSE,"Tran"}</definedName>
    <definedName name="ppp" localSheetId="65" hidden="1">{"Riqfin97",#N/A,FALSE,"Tran";"Riqfinpro",#N/A,FALSE,"Tran"}</definedName>
    <definedName name="ppp" hidden="1">{"Riqfin97",#N/A,FALSE,"Tran";"Riqfinpro",#N/A,FALSE,"Tran"}</definedName>
    <definedName name="PPPWGT">#N/A</definedName>
    <definedName name="pri" localSheetId="63">#REF!</definedName>
    <definedName name="pri" localSheetId="65">#REF!</definedName>
    <definedName name="pri" localSheetId="31">#REF!</definedName>
    <definedName name="pri">#REF!</definedName>
    <definedName name="Print" localSheetId="63">#REF!</definedName>
    <definedName name="Print" localSheetId="65">#REF!</definedName>
    <definedName name="Print" localSheetId="31">#REF!</definedName>
    <definedName name="Print">#REF!</definedName>
    <definedName name="PRINT1" localSheetId="63">[38]Index!#REF!</definedName>
    <definedName name="PRINT1" localSheetId="65">[38]Index!#REF!</definedName>
    <definedName name="PRINT1" localSheetId="31">[38]Index!#REF!</definedName>
    <definedName name="PRINT1">[38]Index!#REF!</definedName>
    <definedName name="PRINT2" localSheetId="63">[38]Index!#REF!</definedName>
    <definedName name="PRINT2" localSheetId="65">[38]Index!#REF!</definedName>
    <definedName name="PRINT2" localSheetId="31">[38]Index!#REF!</definedName>
    <definedName name="PRINT2">[38]Index!#REF!</definedName>
    <definedName name="PRINT3" localSheetId="63">[38]Index!#REF!</definedName>
    <definedName name="PRINT3" localSheetId="65">[38]Index!#REF!</definedName>
    <definedName name="PRINT3" localSheetId="31">[38]Index!#REF!</definedName>
    <definedName name="PRINT3">[38]Index!#REF!</definedName>
    <definedName name="PrintThis_Links">[26]Links!$A$1:$F$33</definedName>
    <definedName name="profit">[1]C!$O$1:$T$1</definedName>
    <definedName name="prorač">[39]Prorač!$A:$IV</definedName>
    <definedName name="PvNee_2" localSheetId="63">#REF!</definedName>
    <definedName name="PvNee_2" localSheetId="65">#REF!</definedName>
    <definedName name="PvNee_2" localSheetId="31">#REF!</definedName>
    <definedName name="PvNee_2">#REF!</definedName>
    <definedName name="PvNer_2" localSheetId="63">#REF!</definedName>
    <definedName name="PvNer_2" localSheetId="65">#REF!</definedName>
    <definedName name="PvNer_2" localSheetId="31">#REF!</definedName>
    <definedName name="PvNer_2">#REF!</definedName>
    <definedName name="Q6_" localSheetId="63">#REF!</definedName>
    <definedName name="Q6_" localSheetId="65">#REF!</definedName>
    <definedName name="Q6_" localSheetId="31">#REF!</definedName>
    <definedName name="Q6_">#REF!</definedName>
    <definedName name="QFISCAL" localSheetId="63">'[8]Quarterly Raw Data'!#REF!</definedName>
    <definedName name="QFISCAL" localSheetId="65">'[8]Quarterly Raw Data'!#REF!</definedName>
    <definedName name="QFISCAL" localSheetId="31">'[8]Quarterly Raw Data'!#REF!</definedName>
    <definedName name="QFISCAL">'[8]Quarterly Raw Data'!#REF!</definedName>
    <definedName name="qq" localSheetId="63" hidden="1">'[30]J(Priv.Cap)'!#REF!</definedName>
    <definedName name="qq" localSheetId="65" hidden="1">'[30]J(Priv.Cap)'!#REF!</definedName>
    <definedName name="qq" localSheetId="31" hidden="1">'[30]J(Priv.Cap)'!#REF!</definedName>
    <definedName name="qq" hidden="1">'[30]J(Priv.Cap)'!#REF!</definedName>
    <definedName name="qtab_35" localSheetId="63">'[40]i1-CA'!#REF!</definedName>
    <definedName name="qtab_35" localSheetId="65">'[40]i1-CA'!#REF!</definedName>
    <definedName name="qtab_35" localSheetId="31">'[40]i1-CA'!#REF!</definedName>
    <definedName name="qtab_35">'[40]i1-CA'!#REF!</definedName>
    <definedName name="QTAB7" localSheetId="63">'[8]Quarterly MacroFlow'!#REF!</definedName>
    <definedName name="QTAB7" localSheetId="65">'[8]Quarterly MacroFlow'!#REF!</definedName>
    <definedName name="QTAB7" localSheetId="31">'[8]Quarterly MacroFlow'!#REF!</definedName>
    <definedName name="QTAB7">'[8]Quarterly MacroFlow'!#REF!</definedName>
    <definedName name="QTAB7A" localSheetId="63">'[8]Quarterly MacroFlow'!#REF!</definedName>
    <definedName name="QTAB7A" localSheetId="65">'[8]Quarterly MacroFlow'!#REF!</definedName>
    <definedName name="QTAB7A" localSheetId="31">'[8]Quarterly MacroFlow'!#REF!</definedName>
    <definedName name="QTAB7A">'[8]Quarterly MacroFlow'!#REF!</definedName>
    <definedName name="quest1" localSheetId="63">#REF!</definedName>
    <definedName name="quest1" localSheetId="65">#REF!</definedName>
    <definedName name="quest1" localSheetId="31">#REF!</definedName>
    <definedName name="quest1">#REF!</definedName>
    <definedName name="quest2" localSheetId="63">#REF!</definedName>
    <definedName name="quest2" localSheetId="65">#REF!</definedName>
    <definedName name="quest2" localSheetId="31">#REF!</definedName>
    <definedName name="quest2">#REF!</definedName>
    <definedName name="quest3" localSheetId="63">#REF!</definedName>
    <definedName name="quest3" localSheetId="65">#REF!</definedName>
    <definedName name="quest3" localSheetId="31">#REF!</definedName>
    <definedName name="quest3">#REF!</definedName>
    <definedName name="quest4" localSheetId="63">#REF!</definedName>
    <definedName name="quest4" localSheetId="65">#REF!</definedName>
    <definedName name="quest4" localSheetId="31">#REF!</definedName>
    <definedName name="quest4">#REF!</definedName>
    <definedName name="quest5" localSheetId="63">#REF!</definedName>
    <definedName name="quest5" localSheetId="65">#REF!</definedName>
    <definedName name="quest5" localSheetId="31">#REF!</definedName>
    <definedName name="quest5">#REF!</definedName>
    <definedName name="quest6" localSheetId="63">#REF!</definedName>
    <definedName name="quest6" localSheetId="65">#REF!</definedName>
    <definedName name="quest6" localSheetId="31">#REF!</definedName>
    <definedName name="quest6">#REF!</definedName>
    <definedName name="quest7" localSheetId="63">#REF!</definedName>
    <definedName name="quest7" localSheetId="65">#REF!</definedName>
    <definedName name="quest7" localSheetId="31">#REF!</definedName>
    <definedName name="quest7">#REF!</definedName>
    <definedName name="QW" localSheetId="63">#REF!</definedName>
    <definedName name="QW" localSheetId="65">#REF!</definedName>
    <definedName name="QW" localSheetId="31">#REF!</definedName>
    <definedName name="QW">#REF!</definedName>
    <definedName name="REAL" localSheetId="63">#REF!</definedName>
    <definedName name="REAL" localSheetId="65">#REF!</definedName>
    <definedName name="REAL" localSheetId="31">#REF!</definedName>
    <definedName name="REAL">#REF!</definedName>
    <definedName name="REALANNUAL" localSheetId="63">#REF!</definedName>
    <definedName name="REALANNUAL" localSheetId="65">#REF!</definedName>
    <definedName name="REALANNUAL" localSheetId="31">#REF!</definedName>
    <definedName name="REALANNUAL">#REF!</definedName>
    <definedName name="realizacia">[41]Sheet1!$A$1:$I$406</definedName>
    <definedName name="realizacija">[41]Sheet1!$A$1:$I$406</definedName>
    <definedName name="REALNACT" localSheetId="63">#REF!</definedName>
    <definedName name="REALNACT" localSheetId="65">#REF!</definedName>
    <definedName name="REALNACT" localSheetId="31">#REF!</definedName>
    <definedName name="REALNACT">#REF!</definedName>
    <definedName name="red_26" localSheetId="63">#REF!</definedName>
    <definedName name="red_26" localSheetId="65">#REF!</definedName>
    <definedName name="red_26" localSheetId="31">#REF!</definedName>
    <definedName name="red_26">#REF!</definedName>
    <definedName name="red_33" localSheetId="63">#REF!</definedName>
    <definedName name="red_33" localSheetId="65">#REF!</definedName>
    <definedName name="red_33" localSheetId="31">#REF!</definedName>
    <definedName name="red_33">#REF!</definedName>
    <definedName name="red_34" localSheetId="63">#REF!</definedName>
    <definedName name="red_34" localSheetId="65">#REF!</definedName>
    <definedName name="red_34" localSheetId="31">#REF!</definedName>
    <definedName name="red_34">#REF!</definedName>
    <definedName name="red_35" localSheetId="63">#REF!</definedName>
    <definedName name="red_35" localSheetId="65">#REF!</definedName>
    <definedName name="red_35" localSheetId="31">#REF!</definedName>
    <definedName name="red_35">#REF!</definedName>
    <definedName name="REDTbl3" localSheetId="63">#REF!</definedName>
    <definedName name="REDTbl3" localSheetId="65">#REF!</definedName>
    <definedName name="REDTbl3" localSheetId="31">#REF!</definedName>
    <definedName name="REDTbl3">#REF!</definedName>
    <definedName name="REDTbl4" localSheetId="63">#REF!</definedName>
    <definedName name="REDTbl4" localSheetId="65">#REF!</definedName>
    <definedName name="REDTbl4" localSheetId="31">#REF!</definedName>
    <definedName name="REDTbl4">#REF!</definedName>
    <definedName name="REDTbl5" localSheetId="63">#REF!</definedName>
    <definedName name="REDTbl5" localSheetId="65">#REF!</definedName>
    <definedName name="REDTbl5" localSheetId="31">#REF!</definedName>
    <definedName name="REDTbl5">#REF!</definedName>
    <definedName name="REDTbl6" localSheetId="63">#REF!</definedName>
    <definedName name="REDTbl6" localSheetId="65">#REF!</definedName>
    <definedName name="REDTbl6" localSheetId="31">#REF!</definedName>
    <definedName name="REDTbl6">#REF!</definedName>
    <definedName name="REDTbl7" localSheetId="63">#REF!</definedName>
    <definedName name="REDTbl7" localSheetId="65">#REF!</definedName>
    <definedName name="REDTbl7" localSheetId="31">#REF!</definedName>
    <definedName name="REDTbl7">#REF!</definedName>
    <definedName name="REERCPI">[1]REER!$AZ$144:$AZ$206</definedName>
    <definedName name="REERPPI">[1]REER!$BB$144:$BB$206</definedName>
    <definedName name="REGISTERALL" localSheetId="63">#REF!</definedName>
    <definedName name="REGISTERALL" localSheetId="65">#REF!</definedName>
    <definedName name="REGISTERALL" localSheetId="31">#REF!</definedName>
    <definedName name="REGISTERALL">#REF!</definedName>
    <definedName name="RFSee_2" localSheetId="63">#REF!</definedName>
    <definedName name="RFSee_2" localSheetId="65">#REF!</definedName>
    <definedName name="RFSee_2" localSheetId="31">#REF!</definedName>
    <definedName name="RFSee_2">#REF!</definedName>
    <definedName name="RFSer_2" localSheetId="63">#REF!</definedName>
    <definedName name="RFSer_2" localSheetId="65">#REF!</definedName>
    <definedName name="RFSer_2" localSheetId="31">#REF!</definedName>
    <definedName name="RFSer_2">#REF!</definedName>
    <definedName name="RGDPA" localSheetId="63">#REF!</definedName>
    <definedName name="RGDPA" localSheetId="65">#REF!</definedName>
    <definedName name="RGDPA" localSheetId="31">#REF!</definedName>
    <definedName name="RGDPA">#REF!</definedName>
    <definedName name="RgFdPartCsource" localSheetId="63">#REF!</definedName>
    <definedName name="RgFdPartCsource" localSheetId="65">#REF!</definedName>
    <definedName name="RgFdPartCsource" localSheetId="31">#REF!</definedName>
    <definedName name="RgFdPartCsource">#REF!</definedName>
    <definedName name="RgFdPartEseries" localSheetId="63">#REF!</definedName>
    <definedName name="RgFdPartEseries" localSheetId="65">#REF!</definedName>
    <definedName name="RgFdPartEseries" localSheetId="31">#REF!</definedName>
    <definedName name="RgFdPartEseries">#REF!</definedName>
    <definedName name="RgFdPartEsource" localSheetId="63">#REF!</definedName>
    <definedName name="RgFdPartEsource" localSheetId="65">#REF!</definedName>
    <definedName name="RgFdPartEsource" localSheetId="31">#REF!</definedName>
    <definedName name="RgFdPartEsource">#REF!</definedName>
    <definedName name="RgFdReptCSeries" localSheetId="63">#REF!</definedName>
    <definedName name="RgFdReptCSeries" localSheetId="65">#REF!</definedName>
    <definedName name="RgFdReptCSeries" localSheetId="31">#REF!</definedName>
    <definedName name="RgFdReptCSeries">#REF!</definedName>
    <definedName name="RgFdReptCsource" localSheetId="63">#REF!</definedName>
    <definedName name="RgFdReptCsource" localSheetId="65">#REF!</definedName>
    <definedName name="RgFdReptCsource" localSheetId="31">#REF!</definedName>
    <definedName name="RgFdReptCsource">#REF!</definedName>
    <definedName name="RgFdReptEseries" localSheetId="63">#REF!</definedName>
    <definedName name="RgFdReptEseries" localSheetId="65">#REF!</definedName>
    <definedName name="RgFdReptEseries" localSheetId="31">#REF!</definedName>
    <definedName name="RgFdReptEseries">#REF!</definedName>
    <definedName name="RgFdReptEsource" localSheetId="63">#REF!</definedName>
    <definedName name="RgFdReptEsource" localSheetId="65">#REF!</definedName>
    <definedName name="RgFdReptEsource" localSheetId="31">#REF!</definedName>
    <definedName name="RgFdReptEsource">#REF!</definedName>
    <definedName name="RgFdSAMethod" localSheetId="63">#REF!</definedName>
    <definedName name="RgFdSAMethod" localSheetId="65">#REF!</definedName>
    <definedName name="RgFdSAMethod" localSheetId="31">#REF!</definedName>
    <definedName name="RgFdSAMethod">#REF!</definedName>
    <definedName name="RgFdTbBper" localSheetId="63">#REF!</definedName>
    <definedName name="RgFdTbBper" localSheetId="65">#REF!</definedName>
    <definedName name="RgFdTbBper" localSheetId="31">#REF!</definedName>
    <definedName name="RgFdTbBper">#REF!</definedName>
    <definedName name="RgFdTbCreate" localSheetId="63">#REF!</definedName>
    <definedName name="RgFdTbCreate" localSheetId="65">#REF!</definedName>
    <definedName name="RgFdTbCreate" localSheetId="31">#REF!</definedName>
    <definedName name="RgFdTbCreate">#REF!</definedName>
    <definedName name="RgFdTbEper" localSheetId="63">#REF!</definedName>
    <definedName name="RgFdTbEper" localSheetId="65">#REF!</definedName>
    <definedName name="RgFdTbEper" localSheetId="31">#REF!</definedName>
    <definedName name="RgFdTbEper">#REF!</definedName>
    <definedName name="RGFdTbFoot" localSheetId="63">#REF!</definedName>
    <definedName name="RGFdTbFoot" localSheetId="65">#REF!</definedName>
    <definedName name="RGFdTbFoot" localSheetId="31">#REF!</definedName>
    <definedName name="RGFdTbFoot">#REF!</definedName>
    <definedName name="RgFdTbFreq" localSheetId="63">#REF!</definedName>
    <definedName name="RgFdTbFreq" localSheetId="65">#REF!</definedName>
    <definedName name="RgFdTbFreq" localSheetId="31">#REF!</definedName>
    <definedName name="RgFdTbFreq">#REF!</definedName>
    <definedName name="RgFdTbFreqVal" localSheetId="63">#REF!</definedName>
    <definedName name="RgFdTbFreqVal" localSheetId="65">#REF!</definedName>
    <definedName name="RgFdTbFreqVal" localSheetId="31">#REF!</definedName>
    <definedName name="RgFdTbFreqVal">#REF!</definedName>
    <definedName name="RgFdTbSendto" localSheetId="63">#REF!</definedName>
    <definedName name="RgFdTbSendto" localSheetId="65">#REF!</definedName>
    <definedName name="RgFdTbSendto" localSheetId="31">#REF!</definedName>
    <definedName name="RgFdTbSendto">#REF!</definedName>
    <definedName name="RgFdWgtMethod" localSheetId="63">#REF!</definedName>
    <definedName name="RgFdWgtMethod" localSheetId="65">#REF!</definedName>
    <definedName name="RgFdWgtMethod" localSheetId="31">#REF!</definedName>
    <definedName name="RgFdWgtMethod">#REF!</definedName>
    <definedName name="RGSPA" localSheetId="63">#REF!</definedName>
    <definedName name="RGSPA" localSheetId="65">#REF!</definedName>
    <definedName name="RGSPA" localSheetId="31">#REF!</definedName>
    <definedName name="RGSPA">#REF!</definedName>
    <definedName name="rngBefore">[26]Main!$AB$26</definedName>
    <definedName name="rngDepartmentDrive">[26]Main!$AB$23</definedName>
    <definedName name="rngEMailAddress">[26]Main!$AB$20</definedName>
    <definedName name="rngErrorSort">[26]ErrCheck!$A$4</definedName>
    <definedName name="rngLastSave">[26]Main!$G$19</definedName>
    <definedName name="rngLastSent">[26]Main!$G$18</definedName>
    <definedName name="rngLastUpdate">[26]Links!$D$2</definedName>
    <definedName name="rngNeedsUpdate">[26]Links!$E$2</definedName>
    <definedName name="rngNews">[26]Main!$AB$27</definedName>
    <definedName name="rngQuestChecked">[26]ErrCheck!$A$3</definedName>
    <definedName name="rounding" localSheetId="63">#REF!</definedName>
    <definedName name="rounding" localSheetId="65">#REF!</definedName>
    <definedName name="rounding" localSheetId="31">#REF!</definedName>
    <definedName name="rounding">#REF!</definedName>
    <definedName name="rr" localSheetId="63" hidden="1">{"Riqfin97",#N/A,FALSE,"Tran";"Riqfinpro",#N/A,FALSE,"Tran"}</definedName>
    <definedName name="rr" localSheetId="65" hidden="1">{"Riqfin97",#N/A,FALSE,"Tran";"Riqfinpro",#N/A,FALSE,"Tran"}</definedName>
    <definedName name="rr" hidden="1">{"Riqfin97",#N/A,FALSE,"Tran";"Riqfinpro",#N/A,FALSE,"Tran"}</definedName>
    <definedName name="rrr" localSheetId="63" hidden="1">{"Riqfin97",#N/A,FALSE,"Tran";"Riqfinpro",#N/A,FALSE,"Tran"}</definedName>
    <definedName name="rrr" localSheetId="65" hidden="1">{"Riqfin97",#N/A,FALSE,"Tran";"Riqfinpro",#N/A,FALSE,"Tran"}</definedName>
    <definedName name="rrr" hidden="1">{"Riqfin97",#N/A,FALSE,"Tran";"Riqfinpro",#N/A,FALSE,"Tran"}</definedName>
    <definedName name="RULCPPI">[1]C!$O$9:$O$71</definedName>
    <definedName name="SAPBEXhrIndnt" hidden="1">"Wide"</definedName>
    <definedName name="SAPsysID" hidden="1">"708C5W7SBKP804JT78WJ0JNKI"</definedName>
    <definedName name="SAPwbID" hidden="1">"ARS"</definedName>
    <definedName name="SECTORS" localSheetId="63">#REF!</definedName>
    <definedName name="SECTORS" localSheetId="65">#REF!</definedName>
    <definedName name="SECTORS" localSheetId="31">#REF!</definedName>
    <definedName name="SECTORS">#REF!</definedName>
    <definedName name="seitable">'[42]Sel. Ind. Tbl'!$A$3:$G$75</definedName>
    <definedName name="sencount" hidden="1">2</definedName>
    <definedName name="SPee_2" localSheetId="63">#REF!</definedName>
    <definedName name="SPee_2" localSheetId="65">#REF!</definedName>
    <definedName name="SPee_2" localSheetId="31">#REF!</definedName>
    <definedName name="SPee_2">#REF!</definedName>
    <definedName name="SPer_2" localSheetId="63">#REF!</definedName>
    <definedName name="SPer_2" localSheetId="65">#REF!</definedName>
    <definedName name="SPer_2" localSheetId="31">#REF!</definedName>
    <definedName name="SPer_2">#REF!</definedName>
    <definedName name="SprejetiProracun" localSheetId="63">#REF!</definedName>
    <definedName name="SprejetiProracun" localSheetId="65">#REF!</definedName>
    <definedName name="SprejetiProracun" localSheetId="31">#REF!</definedName>
    <definedName name="SprejetiProracun">#REF!</definedName>
    <definedName name="SR_3" localSheetId="63">#REF!</definedName>
    <definedName name="SR_3" localSheetId="65">#REF!</definedName>
    <definedName name="SR_3" localSheetId="31">#REF!</definedName>
    <definedName name="SR_3">#REF!</definedName>
    <definedName name="SR_5" localSheetId="63">#REF!</definedName>
    <definedName name="SR_5" localSheetId="65">#REF!</definedName>
    <definedName name="SR_5" localSheetId="31">#REF!</definedName>
    <definedName name="SR_5">#REF!</definedName>
    <definedName name="SS">[43]IMATA!$B$45:$B$108</definedName>
    <definedName name="T1.13" localSheetId="63">#REF!</definedName>
    <definedName name="T1.13" localSheetId="65">#REF!</definedName>
    <definedName name="T1.13" localSheetId="31">#REF!</definedName>
    <definedName name="T1.13">#REF!</definedName>
    <definedName name="t2q" localSheetId="63">#REF!</definedName>
    <definedName name="t2q" localSheetId="65">#REF!</definedName>
    <definedName name="t2q" localSheetId="31">#REF!</definedName>
    <definedName name="t2q">#REF!</definedName>
    <definedName name="TAB1A" localSheetId="63">#REF!</definedName>
    <definedName name="TAB1A" localSheetId="65">#REF!</definedName>
    <definedName name="TAB1A" localSheetId="31">#REF!</definedName>
    <definedName name="TAB1A">#REF!</definedName>
    <definedName name="TAB1CK" localSheetId="63">#REF!</definedName>
    <definedName name="TAB1CK" localSheetId="65">#REF!</definedName>
    <definedName name="TAB1CK" localSheetId="31">#REF!</definedName>
    <definedName name="TAB1CK">#REF!</definedName>
    <definedName name="Tab25a" localSheetId="63">#REF!</definedName>
    <definedName name="Tab25a" localSheetId="65">#REF!</definedName>
    <definedName name="Tab25a" localSheetId="31">#REF!</definedName>
    <definedName name="Tab25a">#REF!</definedName>
    <definedName name="Tab25b" localSheetId="63">#REF!</definedName>
    <definedName name="Tab25b" localSheetId="65">#REF!</definedName>
    <definedName name="Tab25b" localSheetId="31">#REF!</definedName>
    <definedName name="Tab25b">#REF!</definedName>
    <definedName name="TAB2A" localSheetId="63">#REF!</definedName>
    <definedName name="TAB2A" localSheetId="65">#REF!</definedName>
    <definedName name="TAB2A" localSheetId="31">#REF!</definedName>
    <definedName name="TAB2A">#REF!</definedName>
    <definedName name="TAB5A" localSheetId="63">#REF!</definedName>
    <definedName name="TAB5A" localSheetId="65">#REF!</definedName>
    <definedName name="TAB5A" localSheetId="31">#REF!</definedName>
    <definedName name="TAB5A">#REF!</definedName>
    <definedName name="TAB6A" localSheetId="63">'[8]Annual Tables'!#REF!</definedName>
    <definedName name="TAB6A" localSheetId="65">'[8]Annual Tables'!#REF!</definedName>
    <definedName name="TAB6A" localSheetId="31">'[8]Annual Tables'!#REF!</definedName>
    <definedName name="TAB6A">'[8]Annual Tables'!#REF!</definedName>
    <definedName name="TAB6B" localSheetId="63">'[8]Annual Tables'!#REF!</definedName>
    <definedName name="TAB6B" localSheetId="65">'[8]Annual Tables'!#REF!</definedName>
    <definedName name="TAB6B" localSheetId="31">'[8]Annual Tables'!#REF!</definedName>
    <definedName name="TAB6B">'[8]Annual Tables'!#REF!</definedName>
    <definedName name="TAB6C" localSheetId="63">#REF!</definedName>
    <definedName name="TAB6C" localSheetId="65">#REF!</definedName>
    <definedName name="TAB6C" localSheetId="31">#REF!</definedName>
    <definedName name="TAB6C">#REF!</definedName>
    <definedName name="TAB7A" localSheetId="63">#REF!</definedName>
    <definedName name="TAB7A" localSheetId="65">#REF!</definedName>
    <definedName name="TAB7A" localSheetId="31">#REF!</definedName>
    <definedName name="TAB7A">#REF!</definedName>
    <definedName name="tabC1" localSheetId="63">#REF!</definedName>
    <definedName name="tabC1" localSheetId="65">#REF!</definedName>
    <definedName name="tabC1" localSheetId="31">#REF!</definedName>
    <definedName name="tabC1">#REF!</definedName>
    <definedName name="tabC2" localSheetId="63">#REF!</definedName>
    <definedName name="tabC2" localSheetId="65">#REF!</definedName>
    <definedName name="tabC2" localSheetId="31">#REF!</definedName>
    <definedName name="tabC2">#REF!</definedName>
    <definedName name="Tabela_6a" localSheetId="63">#REF!</definedName>
    <definedName name="Tabela_6a" localSheetId="65">#REF!</definedName>
    <definedName name="Tabela_6a" localSheetId="31">#REF!</definedName>
    <definedName name="Tabela_6a">#REF!</definedName>
    <definedName name="tabela3a" localSheetId="63">'[44]Table 1'!#REF!</definedName>
    <definedName name="tabela3a" localSheetId="65">'[44]Table 1'!#REF!</definedName>
    <definedName name="tabela3a" localSheetId="31">'[44]Table 1'!#REF!</definedName>
    <definedName name="tabela3a">'[44]Table 1'!#REF!</definedName>
    <definedName name="Tabelaxx" localSheetId="63">#REF!</definedName>
    <definedName name="Tabelaxx" localSheetId="65">#REF!</definedName>
    <definedName name="Tabelaxx" localSheetId="31">#REF!</definedName>
    <definedName name="Tabelaxx">#REF!</definedName>
    <definedName name="tabF" localSheetId="63">#REF!</definedName>
    <definedName name="tabF" localSheetId="65">#REF!</definedName>
    <definedName name="tabF" localSheetId="31">#REF!</definedName>
    <definedName name="tabF">#REF!</definedName>
    <definedName name="tabH" localSheetId="63">#REF!</definedName>
    <definedName name="tabH" localSheetId="65">#REF!</definedName>
    <definedName name="tabH" localSheetId="31">#REF!</definedName>
    <definedName name="tabH">#REF!</definedName>
    <definedName name="tabI" localSheetId="63">#REF!</definedName>
    <definedName name="tabI" localSheetId="65">#REF!</definedName>
    <definedName name="tabI" localSheetId="31">#REF!</definedName>
    <definedName name="tabI">#REF!</definedName>
    <definedName name="Table__47">[45]RED47!$A$1:$I$53</definedName>
    <definedName name="Table_2._Country_X___Public_Sector_Financing_1" localSheetId="63">#REF!</definedName>
    <definedName name="Table_2._Country_X___Public_Sector_Financing_1" localSheetId="65">#REF!</definedName>
    <definedName name="Table_2._Country_X___Public_Sector_Financing_1" localSheetId="31">#REF!</definedName>
    <definedName name="Table_2._Country_X___Public_Sector_Financing_1">#REF!</definedName>
    <definedName name="Table_4SR" localSheetId="63">#REF!</definedName>
    <definedName name="Table_4SR" localSheetId="65">#REF!</definedName>
    <definedName name="Table_4SR" localSheetId="31">#REF!</definedName>
    <definedName name="Table_4SR">#REF!</definedName>
    <definedName name="Table_debt">[46]Table!$A$3:$AB$73</definedName>
    <definedName name="TABLE1" localSheetId="63">#REF!</definedName>
    <definedName name="TABLE1" localSheetId="65">#REF!</definedName>
    <definedName name="TABLE1" localSheetId="31">#REF!</definedName>
    <definedName name="TABLE1">#REF!</definedName>
    <definedName name="Table1printarea" localSheetId="63">#REF!</definedName>
    <definedName name="Table1printarea" localSheetId="65">#REF!</definedName>
    <definedName name="Table1printarea" localSheetId="31">#REF!</definedName>
    <definedName name="Table1printarea">#REF!</definedName>
    <definedName name="table30" localSheetId="63">#REF!</definedName>
    <definedName name="table30" localSheetId="65">#REF!</definedName>
    <definedName name="table30" localSheetId="31">#REF!</definedName>
    <definedName name="table30">#REF!</definedName>
    <definedName name="TABLE31" localSheetId="63">#REF!</definedName>
    <definedName name="TABLE31" localSheetId="65">#REF!</definedName>
    <definedName name="TABLE31" localSheetId="31">#REF!</definedName>
    <definedName name="TABLE31">#REF!</definedName>
    <definedName name="TABLE32" localSheetId="63">#REF!</definedName>
    <definedName name="TABLE32" localSheetId="65">#REF!</definedName>
    <definedName name="TABLE32" localSheetId="31">#REF!</definedName>
    <definedName name="TABLE32">#REF!</definedName>
    <definedName name="TABLE33" localSheetId="63">#REF!</definedName>
    <definedName name="TABLE33" localSheetId="65">#REF!</definedName>
    <definedName name="TABLE33" localSheetId="31">#REF!</definedName>
    <definedName name="TABLE33">#REF!</definedName>
    <definedName name="TABLE4" localSheetId="63">#REF!</definedName>
    <definedName name="TABLE4" localSheetId="65">#REF!</definedName>
    <definedName name="TABLE4" localSheetId="31">#REF!</definedName>
    <definedName name="TABLE4">#REF!</definedName>
    <definedName name="table6" localSheetId="63">#REF!</definedName>
    <definedName name="table6" localSheetId="65">#REF!</definedName>
    <definedName name="table6" localSheetId="31">#REF!</definedName>
    <definedName name="table6">#REF!</definedName>
    <definedName name="table9" localSheetId="63">#REF!</definedName>
    <definedName name="table9" localSheetId="65">#REF!</definedName>
    <definedName name="table9" localSheetId="31">#REF!</definedName>
    <definedName name="table9">#REF!</definedName>
    <definedName name="TAME" localSheetId="63">#REF!</definedName>
    <definedName name="TAME" localSheetId="65">#REF!</definedName>
    <definedName name="TAME" localSheetId="31">#REF!</definedName>
    <definedName name="TAME">#REF!</definedName>
    <definedName name="Tbl_GFN">[46]Table_GEF!$B$2:$T$53</definedName>
    <definedName name="tblChecks">[26]ErrCheck!$A$3:$E$5</definedName>
    <definedName name="tblLinks">[26]Links!$A$4:$F$33</definedName>
    <definedName name="TEMP" localSheetId="63">[47]Data!#REF!</definedName>
    <definedName name="TEMP" localSheetId="65">[47]Data!#REF!</definedName>
    <definedName name="TEMP" localSheetId="31">[47]Data!#REF!</definedName>
    <definedName name="TEMP">[47]Data!#REF!</definedName>
    <definedName name="tempo_kles" localSheetId="63">#REF!</definedName>
    <definedName name="tempo_kles" localSheetId="65">#REF!</definedName>
    <definedName name="tempo_kles" localSheetId="31">#REF!</definedName>
    <definedName name="tempo_kles">#REF!</definedName>
    <definedName name="tempo_kles_2" localSheetId="63">#REF!</definedName>
    <definedName name="tempo_kles_2" localSheetId="65">#REF!</definedName>
    <definedName name="tempo_kles_2" localSheetId="31">#REF!</definedName>
    <definedName name="tempo_kles_2">#REF!</definedName>
    <definedName name="text" localSheetId="63" hidden="1">{#N/A,#N/A,FALSE,"CB";#N/A,#N/A,FALSE,"CMB";#N/A,#N/A,FALSE,"BSYS";#N/A,#N/A,FALSE,"NBFI";#N/A,#N/A,FALSE,"FSYS"}</definedName>
    <definedName name="text" localSheetId="65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MG_D">[15]Q5!$E$23:$AH$23</definedName>
    <definedName name="TMGO">#N/A</definedName>
    <definedName name="TOWEO" localSheetId="63">#REF!</definedName>
    <definedName name="TOWEO" localSheetId="65">#REF!</definedName>
    <definedName name="TOWEO" localSheetId="31">#REF!</definedName>
    <definedName name="TOWEO">#REF!</definedName>
    <definedName name="TRADE3" localSheetId="63">[6]Trade!#REF!</definedName>
    <definedName name="TRADE3" localSheetId="65">[6]Trade!#REF!</definedName>
    <definedName name="TRADE3" localSheetId="31">[6]Trade!#REF!</definedName>
    <definedName name="TRADE3">[6]Trade!#REF!</definedName>
    <definedName name="trans" localSheetId="63">#REF!</definedName>
    <definedName name="trans" localSheetId="65">#REF!</definedName>
    <definedName name="trans" localSheetId="31">#REF!</definedName>
    <definedName name="trans">#REF!</definedName>
    <definedName name="Transfer_check" localSheetId="63">#REF!</definedName>
    <definedName name="Transfer_check" localSheetId="65">#REF!</definedName>
    <definedName name="Transfer_check" localSheetId="31">#REF!</definedName>
    <definedName name="Transfer_check">#REF!</definedName>
    <definedName name="TRANSNAVE" localSheetId="63">#REF!</definedName>
    <definedName name="TRANSNAVE" localSheetId="65">#REF!</definedName>
    <definedName name="TRANSNAVE" localSheetId="31">#REF!</definedName>
    <definedName name="TRANSNAVE">#REF!</definedName>
    <definedName name="tt" localSheetId="63" hidden="1">{"Tab1",#N/A,FALSE,"P";"Tab2",#N/A,FALSE,"P"}</definedName>
    <definedName name="tt" localSheetId="65" hidden="1">{"Tab1",#N/A,FALSE,"P";"Tab2",#N/A,FALSE,"P"}</definedName>
    <definedName name="tt" hidden="1">{"Tab1",#N/A,FALSE,"P";"Tab2",#N/A,FALSE,"P"}</definedName>
    <definedName name="ttt" localSheetId="63" hidden="1">{"Tab1",#N/A,FALSE,"P";"Tab2",#N/A,FALSE,"P"}</definedName>
    <definedName name="ttt" localSheetId="65" hidden="1">{"Tab1",#N/A,FALSE,"P";"Tab2",#N/A,FALSE,"P"}</definedName>
    <definedName name="ttt" hidden="1">{"Tab1",#N/A,FALSE,"P";"Tab2",#N/A,FALSE,"P"}</definedName>
    <definedName name="ttttt" localSheetId="63" hidden="1">[32]M!#REF!</definedName>
    <definedName name="ttttt" localSheetId="65" hidden="1">[32]M!#REF!</definedName>
    <definedName name="ttttt" localSheetId="31" hidden="1">[32]M!#REF!</definedName>
    <definedName name="ttttt" hidden="1">[32]M!#REF!</definedName>
    <definedName name="TTTTTTTTTTTT" localSheetId="63">'G23-G26'!TTTTTTTTTTTT</definedName>
    <definedName name="TTTTTTTTTTTT" localSheetId="65">'G28-G31'!TTTTTTTTTTTT</definedName>
    <definedName name="TTTTTTTTTTTT">[0]!TTTTTTTTTTTT</definedName>
    <definedName name="TXG_D">#N/A</definedName>
    <definedName name="TXGO">#N/A</definedName>
    <definedName name="u163lnulcm_x_et.m" localSheetId="63">[18]monthly!#REF!</definedName>
    <definedName name="u163lnulcm_x_et.m" localSheetId="65">[18]monthly!#REF!</definedName>
    <definedName name="u163lnulcm_x_et.m" localSheetId="31">[18]monthly!#REF!</definedName>
    <definedName name="u163lnulcm_x_et.m">[18]monthly!#REF!</definedName>
    <definedName name="ULC_CZ">[1]REER!$BU$144:$BU$206</definedName>
    <definedName name="ULC_PART">[1]REER!$BR$144:$BR$206</definedName>
    <definedName name="Universities" localSheetId="63">#REF!</definedName>
    <definedName name="Universities" localSheetId="65">#REF!</definedName>
    <definedName name="Universities" localSheetId="31">#REF!</definedName>
    <definedName name="Universities">#REF!</definedName>
    <definedName name="UPee_2" localSheetId="63">#REF!</definedName>
    <definedName name="UPee_2" localSheetId="65">#REF!</definedName>
    <definedName name="UPee_2" localSheetId="31">#REF!</definedName>
    <definedName name="UPee_2">#REF!</definedName>
    <definedName name="UPer_2" localSheetId="63">#REF!</definedName>
    <definedName name="UPer_2" localSheetId="65">#REF!</definedName>
    <definedName name="UPer_2" localSheetId="31">#REF!</definedName>
    <definedName name="UPer_2">#REF!</definedName>
    <definedName name="Uruguay">'[48]PDR vulnerability table'!$A$3:$E$65</definedName>
    <definedName name="USERNAME" localSheetId="63">#REF!</definedName>
    <definedName name="USERNAME" localSheetId="65">#REF!</definedName>
    <definedName name="USERNAME" localSheetId="31">#REF!</definedName>
    <definedName name="USERNAME">#REF!</definedName>
    <definedName name="uu" localSheetId="63" hidden="1">{"Riqfin97",#N/A,FALSE,"Tran";"Riqfinpro",#N/A,FALSE,"Tran"}</definedName>
    <definedName name="uu" localSheetId="65" hidden="1">{"Riqfin97",#N/A,FALSE,"Tran";"Riqfinpro",#N/A,FALSE,"Tran"}</definedName>
    <definedName name="uu" hidden="1">{"Riqfin97",#N/A,FALSE,"Tran";"Riqfinpro",#N/A,FALSE,"Tran"}</definedName>
    <definedName name="uuu" localSheetId="63" hidden="1">{"Riqfin97",#N/A,FALSE,"Tran";"Riqfinpro",#N/A,FALSE,"Tran"}</definedName>
    <definedName name="uuu" localSheetId="65" hidden="1">{"Riqfin97",#N/A,FALSE,"Tran";"Riqfinpro",#N/A,FALSE,"Tran"}</definedName>
    <definedName name="uuu" hidden="1">{"Riqfin97",#N/A,FALSE,"Tran";"Riqfinpro",#N/A,FALSE,"Tran"}</definedName>
    <definedName name="UUUUUUUUUUU" localSheetId="63">'G23-G26'!UUUUUUUUUUU</definedName>
    <definedName name="UUUUUUUUUUU" localSheetId="65">'G28-G31'!UUUUUUUUUUU</definedName>
    <definedName name="UUUUUUUUUUU">[0]!UUUUUUUUUUU</definedName>
    <definedName name="ValidationList" localSheetId="63">#REF!</definedName>
    <definedName name="ValidationList" localSheetId="65">#REF!</definedName>
    <definedName name="ValidationList" localSheetId="31">#REF!</definedName>
    <definedName name="ValidationList">#REF!</definedName>
    <definedName name="VeljavniProracun" localSheetId="63">#REF!</definedName>
    <definedName name="VeljavniProracun" localSheetId="65">#REF!</definedName>
    <definedName name="VeljavniProracun" localSheetId="31">#REF!</definedName>
    <definedName name="VeljavniProracun">#REF!</definedName>
    <definedName name="Venezuela" localSheetId="63">#REF!</definedName>
    <definedName name="Venezuela" localSheetId="65">#REF!</definedName>
    <definedName name="Venezuela" localSheetId="31">#REF!</definedName>
    <definedName name="Venezuela">#REF!</definedName>
    <definedName name="vv" localSheetId="63" hidden="1">{"Tab1",#N/A,FALSE,"P";"Tab2",#N/A,FALSE,"P"}</definedName>
    <definedName name="vv" localSheetId="65" hidden="1">{"Tab1",#N/A,FALSE,"P";"Tab2",#N/A,FALSE,"P"}</definedName>
    <definedName name="vv" hidden="1">{"Tab1",#N/A,FALSE,"P";"Tab2",#N/A,FALSE,"P"}</definedName>
    <definedName name="vvv" localSheetId="63" hidden="1">{"Tab1",#N/A,FALSE,"P";"Tab2",#N/A,FALSE,"P"}</definedName>
    <definedName name="vvv" localSheetId="65" hidden="1">{"Tab1",#N/A,FALSE,"P";"Tab2",#N/A,FALSE,"P"}</definedName>
    <definedName name="vvv" hidden="1">{"Tab1",#N/A,FALSE,"P";"Tab2",#N/A,FALSE,"P"}</definedName>
    <definedName name="we11pcpi.m" localSheetId="63">[18]monthly!#REF!</definedName>
    <definedName name="we11pcpi.m" localSheetId="65">[18]monthly!#REF!</definedName>
    <definedName name="we11pcpi.m" localSheetId="31">[18]monthly!#REF!</definedName>
    <definedName name="we11pcpi.m">[18]monthly!#REF!</definedName>
    <definedName name="wrn.1993_2002." localSheetId="63" hidden="1">{"1993_2002",#N/A,FALSE,"UnderlyingData"}</definedName>
    <definedName name="wrn.1993_2002." localSheetId="65" hidden="1">{"1993_2002",#N/A,FALSE,"UnderlyingData"}</definedName>
    <definedName name="wrn.1993_2002." hidden="1">{"1993_2002",#N/A,FALSE,"UnderlyingData"}</definedName>
    <definedName name="wrn.a11._.general._.government." localSheetId="63" hidden="1">{"a11 general government",#N/A,FALSE,"RED Tables"}</definedName>
    <definedName name="wrn.a11._.general._.government." localSheetId="65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63" hidden="1">{"a12 Federal Government",#N/A,FALSE,"RED Tables"}</definedName>
    <definedName name="wrn.a12._.Federal._.Government." localSheetId="65" hidden="1">{"a12 Federal Government",#N/A,FALSE,"RED Tables"}</definedName>
    <definedName name="wrn.a12._.Federal._.Government." hidden="1">{"a12 Federal Government",#N/A,FALSE,"RED Tables"}</definedName>
    <definedName name="wrn.a13._.social._.security." localSheetId="63" hidden="1">{"a13 social security",#N/A,FALSE,"RED Tables"}</definedName>
    <definedName name="wrn.a13._.social._.security." localSheetId="65" hidden="1">{"a13 social security",#N/A,FALSE,"RED Tables"}</definedName>
    <definedName name="wrn.a13._.social._.security." hidden="1">{"a13 social security",#N/A,FALSE,"RED Tables"}</definedName>
    <definedName name="wrn.a14._.regions._.and._.communities." localSheetId="63" hidden="1">{"a14 regions and communities",#N/A,FALSE,"RED Tables"}</definedName>
    <definedName name="wrn.a14._.regions._.and._.communities." localSheetId="65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63" hidden="1">{"a15 local governments",#N/A,FALSE,"RED Tables"}</definedName>
    <definedName name="wrn.a15._.local._.governments." localSheetId="65" hidden="1">{"a15 local governments",#N/A,FALSE,"RED Tables"}</definedName>
    <definedName name="wrn.a15._.local._.governments." hidden="1">{"a15 local governments",#N/A,FALSE,"RED Tables"}</definedName>
    <definedName name="wrn.BOP_MIDTERM." localSheetId="63" hidden="1">{"BOP_TAB",#N/A,FALSE,"N";"MIDTERM_TAB",#N/A,FALSE,"O"}</definedName>
    <definedName name="wrn.BOP_MIDTERM." localSheetId="65" hidden="1">{"BOP_TAB",#N/A,FALSE,"N";"MIDTERM_TAB",#N/A,FALSE,"O"}</definedName>
    <definedName name="wrn.BOP_MIDTERM." hidden="1">{"BOP_TAB",#N/A,FALSE,"N";"MIDTERM_TAB",#N/A,FALSE,"O"}</definedName>
    <definedName name="wrn.Input._.and._.output._.tables." localSheetId="6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63" hidden="1">{#N/A,#N/A,FALSE,"CB";#N/A,#N/A,FALSE,"CMB";#N/A,#N/A,FALSE,"BSYS";#N/A,#N/A,FALSE,"NBFI";#N/A,#N/A,FALSE,"FSYS"}</definedName>
    <definedName name="wrn.MAIN." localSheetId="6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63" hidden="1">{#N/A,#N/A,FALSE,"CB";#N/A,#N/A,FALSE,"CMB";#N/A,#N/A,FALSE,"NBFI"}</definedName>
    <definedName name="wrn.MIT." localSheetId="65" hidden="1">{#N/A,#N/A,FALSE,"CB";#N/A,#N/A,FALSE,"CMB";#N/A,#N/A,FALSE,"NBFI"}</definedName>
    <definedName name="wrn.MIT." hidden="1">{#N/A,#N/A,FALSE,"CB";#N/A,#N/A,FALSE,"CMB";#N/A,#N/A,FALSE,"NBFI"}</definedName>
    <definedName name="wrn.MONA." localSheetId="63" hidden="1">{"MONA",#N/A,FALSE,"S"}</definedName>
    <definedName name="wrn.MONA." localSheetId="65" hidden="1">{"MONA",#N/A,FALSE,"S"}</definedName>
    <definedName name="wrn.MONA." hidden="1">{"MONA",#N/A,FALSE,"S"}</definedName>
    <definedName name="wrn.Output._.tables." localSheetId="63" hidden="1">{#N/A,#N/A,FALSE,"I";#N/A,#N/A,FALSE,"J";#N/A,#N/A,FALSE,"K";#N/A,#N/A,FALSE,"L";#N/A,#N/A,FALSE,"M";#N/A,#N/A,FALSE,"N";#N/A,#N/A,FALSE,"O"}</definedName>
    <definedName name="wrn.Output._.tables." localSheetId="6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63" hidden="1">{"Tab1",#N/A,FALSE,"P";"Tab2",#N/A,FALSE,"P"}</definedName>
    <definedName name="wrn.Program." localSheetId="65" hidden="1">{"Tab1",#N/A,FALSE,"P";"Tab2",#N/A,FALSE,"P"}</definedName>
    <definedName name="wrn.Program." hidden="1">{"Tab1",#N/A,FALSE,"P";"Tab2",#N/A,FALSE,"P"}</definedName>
    <definedName name="wrn.Ques._.1." localSheetId="63" hidden="1">{"Ques 1",#N/A,FALSE,"NWEO138"}</definedName>
    <definedName name="wrn.Ques._.1." localSheetId="65" hidden="1">{"Ques 1",#N/A,FALSE,"NWEO138"}</definedName>
    <definedName name="wrn.Ques._.1." hidden="1">{"Ques 1",#N/A,FALSE,"NWEO138"}</definedName>
    <definedName name="wrn.Riqfin." localSheetId="63" hidden="1">{"Riqfin97",#N/A,FALSE,"Tran";"Riqfinpro",#N/A,FALSE,"Tran"}</definedName>
    <definedName name="wrn.Riqfin." localSheetId="65" hidden="1">{"Riqfin97",#N/A,FALSE,"Tran";"Riqfinpro",#N/A,FALSE,"Tran"}</definedName>
    <definedName name="wrn.Riqfin." hidden="1">{"Riqfin97",#N/A,FALSE,"Tran";"Riqfinpro",#N/A,FALSE,"Tran"}</definedName>
    <definedName name="wrn.Staff._.Report._.Tables." localSheetId="63" hidden="1">{#N/A,#N/A,FALSE,"SRFSYS";#N/A,#N/A,FALSE,"SRBSYS"}</definedName>
    <definedName name="wrn.Staff._.Report._.Tables." localSheetId="65" hidden="1">{#N/A,#N/A,FALSE,"SRFSYS";#N/A,#N/A,FALSE,"SRBSYS"}</definedName>
    <definedName name="wrn.Staff._.Report._.Tables." hidden="1">{#N/A,#N/A,FALSE,"SRFSYS";#N/A,#N/A,FALSE,"SRBSYS"}</definedName>
    <definedName name="wrn.WEO." localSheetId="63" hidden="1">{"WEO",#N/A,FALSE,"T"}</definedName>
    <definedName name="wrn.WEO." localSheetId="65" hidden="1">{"WEO",#N/A,FALSE,"T"}</definedName>
    <definedName name="wrn.WEO." hidden="1">{"WEO",#N/A,FALSE,"T"}</definedName>
    <definedName name="ww" localSheetId="63" hidden="1">[32]M!#REF!</definedName>
    <definedName name="ww" localSheetId="65" hidden="1">[32]M!#REF!</definedName>
    <definedName name="ww" localSheetId="31" hidden="1">[32]M!#REF!</definedName>
    <definedName name="ww" hidden="1">[32]M!#REF!</definedName>
    <definedName name="www" localSheetId="63" hidden="1">{"Riqfin97",#N/A,FALSE,"Tran";"Riqfinpro",#N/A,FALSE,"Tran"}</definedName>
    <definedName name="www" localSheetId="65" hidden="1">{"Riqfin97",#N/A,FALSE,"Tran";"Riqfinpro",#N/A,FALSE,"Tran"}</definedName>
    <definedName name="www" hidden="1">{"Riqfin97",#N/A,FALSE,"Tran";"Riqfinpro",#N/A,FALSE,"Tran"}</definedName>
    <definedName name="XR">[1]REER!$AT$140:$BA$199</definedName>
    <definedName name="xx" localSheetId="63" hidden="1">{"Riqfin97",#N/A,FALSE,"Tran";"Riqfinpro",#N/A,FALSE,"Tran"}</definedName>
    <definedName name="xx" localSheetId="65" hidden="1">{"Riqfin97",#N/A,FALSE,"Tran";"Riqfinpro",#N/A,FALSE,"Tran"}</definedName>
    <definedName name="xx" hidden="1">{"Riqfin97",#N/A,FALSE,"Tran";"Riqfinpro",#N/A,FALSE,"Tran"}</definedName>
    <definedName name="xxWRS_1" localSheetId="63">#REF!</definedName>
    <definedName name="xxWRS_1" localSheetId="65">#REF!</definedName>
    <definedName name="xxWRS_1" localSheetId="31">#REF!</definedName>
    <definedName name="xxWRS_1">#REF!</definedName>
    <definedName name="xxWRS_10" localSheetId="63">#REF!</definedName>
    <definedName name="xxWRS_10" localSheetId="65">#REF!</definedName>
    <definedName name="xxWRS_10" localSheetId="31">#REF!</definedName>
    <definedName name="xxWRS_10">#REF!</definedName>
    <definedName name="xxWRS_11" localSheetId="63">#REF!</definedName>
    <definedName name="xxWRS_11" localSheetId="65">#REF!</definedName>
    <definedName name="xxWRS_11" localSheetId="31">#REF!</definedName>
    <definedName name="xxWRS_11">#REF!</definedName>
    <definedName name="xxWRS_12" localSheetId="63">#REF!</definedName>
    <definedName name="xxWRS_12" localSheetId="65">#REF!</definedName>
    <definedName name="xxWRS_12" localSheetId="31">#REF!</definedName>
    <definedName name="xxWRS_12">#REF!</definedName>
    <definedName name="xxWRS_2" localSheetId="63">#REF!</definedName>
    <definedName name="xxWRS_2" localSheetId="65">#REF!</definedName>
    <definedName name="xxWRS_2" localSheetId="31">#REF!</definedName>
    <definedName name="xxWRS_2">#REF!</definedName>
    <definedName name="xxWRS_6" localSheetId="63">#REF!</definedName>
    <definedName name="xxWRS_6" localSheetId="65">#REF!</definedName>
    <definedName name="xxWRS_6" localSheetId="31">#REF!</definedName>
    <definedName name="xxWRS_6">#REF!</definedName>
    <definedName name="xxWRS_7" localSheetId="63">#REF!</definedName>
    <definedName name="xxWRS_7" localSheetId="65">#REF!</definedName>
    <definedName name="xxWRS_7" localSheetId="31">#REF!</definedName>
    <definedName name="xxWRS_7">#REF!</definedName>
    <definedName name="xxWRS_8" localSheetId="63">#REF!</definedName>
    <definedName name="xxWRS_8" localSheetId="65">#REF!</definedName>
    <definedName name="xxWRS_8" localSheetId="31">#REF!</definedName>
    <definedName name="xxWRS_8">#REF!</definedName>
    <definedName name="xxWRS_9" localSheetId="63">#REF!</definedName>
    <definedName name="xxWRS_9" localSheetId="65">#REF!</definedName>
    <definedName name="xxWRS_9" localSheetId="31">#REF!</definedName>
    <definedName name="xxWRS_9">#REF!</definedName>
    <definedName name="xxxx" localSheetId="63" hidden="1">{"Riqfin97",#N/A,FALSE,"Tran";"Riqfinpro",#N/A,FALSE,"Tran"}</definedName>
    <definedName name="xxxx" localSheetId="65" hidden="1">{"Riqfin97",#N/A,FALSE,"Tran";"Riqfinpro",#N/A,FALSE,"Tran"}</definedName>
    <definedName name="xxxx" hidden="1">{"Riqfin97",#N/A,FALSE,"Tran";"Riqfinpro",#N/A,FALSE,"Tran"}</definedName>
    <definedName name="year" localSheetId="63">#REF!</definedName>
    <definedName name="year" localSheetId="65">#REF!</definedName>
    <definedName name="year" localSheetId="31">#REF!</definedName>
    <definedName name="year">#REF!</definedName>
    <definedName name="yy" localSheetId="63" hidden="1">{"Tab1",#N/A,FALSE,"P";"Tab2",#N/A,FALSE,"P"}</definedName>
    <definedName name="yy" localSheetId="65" hidden="1">{"Tab1",#N/A,FALSE,"P";"Tab2",#N/A,FALSE,"P"}</definedName>
    <definedName name="yy" hidden="1">{"Tab1",#N/A,FALSE,"P";"Tab2",#N/A,FALSE,"P"}</definedName>
    <definedName name="yyy" localSheetId="63" hidden="1">{"Tab1",#N/A,FALSE,"P";"Tab2",#N/A,FALSE,"P"}</definedName>
    <definedName name="yyy" localSheetId="65" hidden="1">{"Tab1",#N/A,FALSE,"P";"Tab2",#N/A,FALSE,"P"}</definedName>
    <definedName name="yyy" hidden="1">{"Tab1",#N/A,FALSE,"P";"Tab2",#N/A,FALSE,"P"}</definedName>
    <definedName name="yyyy" localSheetId="63" hidden="1">{"Riqfin97",#N/A,FALSE,"Tran";"Riqfinpro",#N/A,FALSE,"Tran"}</definedName>
    <definedName name="yyyy" localSheetId="65" hidden="1">{"Riqfin97",#N/A,FALSE,"Tran";"Riqfinpro",#N/A,FALSE,"Tran"}</definedName>
    <definedName name="yyyy" hidden="1">{"Riqfin97",#N/A,FALSE,"Tran";"Riqfinpro",#N/A,FALSE,"Tran"}</definedName>
    <definedName name="Z_95224721_0485_11D4_BFD1_00508B5F4DA4_.wvu.Cols" localSheetId="63" hidden="1">#REF!</definedName>
    <definedName name="Z_95224721_0485_11D4_BFD1_00508B5F4DA4_.wvu.Cols" localSheetId="65" hidden="1">#REF!</definedName>
    <definedName name="Z_95224721_0485_11D4_BFD1_00508B5F4DA4_.wvu.Cols" localSheetId="31" hidden="1">#REF!</definedName>
    <definedName name="Z_95224721_0485_11D4_BFD1_00508B5F4DA4_.wvu.Cols" hidden="1">#REF!</definedName>
    <definedName name="zac_kles" localSheetId="63">#REF!</definedName>
    <definedName name="zac_kles" localSheetId="65">#REF!</definedName>
    <definedName name="zac_kles" localSheetId="31">#REF!</definedName>
    <definedName name="zac_kles">#REF!</definedName>
    <definedName name="zac_kles_2" localSheetId="63">#REF!</definedName>
    <definedName name="zac_kles_2" localSheetId="65">#REF!</definedName>
    <definedName name="zac_kles_2" localSheetId="31">#REF!</definedName>
    <definedName name="zac_kles_2">#REF!</definedName>
    <definedName name="ZPee_2" localSheetId="63">#REF!</definedName>
    <definedName name="ZPee_2" localSheetId="65">#REF!</definedName>
    <definedName name="ZPee_2" localSheetId="31">#REF!</definedName>
    <definedName name="ZPee_2">#REF!</definedName>
    <definedName name="ZPer_2" localSheetId="63">#REF!</definedName>
    <definedName name="ZPer_2" localSheetId="65">#REF!</definedName>
    <definedName name="ZPer_2" localSheetId="31">#REF!</definedName>
    <definedName name="ZPer_2">#REF!</definedName>
    <definedName name="zpiz">[24]ZPIZ!$A$1:$F$65536</definedName>
    <definedName name="zz" localSheetId="63" hidden="1">{"Tab1",#N/A,FALSE,"P";"Tab2",#N/A,FALSE,"P"}</definedName>
    <definedName name="zz" localSheetId="65" hidden="1">{"Tab1",#N/A,FALSE,"P";"Tab2",#N/A,FALSE,"P"}</definedName>
    <definedName name="zz" hidden="1">{"Tab1",#N/A,FALSE,"P";"Tab2",#N/A,FALSE,"P"}</definedName>
    <definedName name="zzzs">[24]ZZZS!$A$1:$E$65536</definedName>
  </definedNames>
  <calcPr calcId="152511"/>
</workbook>
</file>

<file path=xl/calcChain.xml><?xml version="1.0" encoding="utf-8"?>
<calcChain xmlns="http://schemas.openxmlformats.org/spreadsheetml/2006/main">
  <c r="C27" i="31" l="1"/>
  <c r="G67" i="76" l="1"/>
  <c r="G62" i="76" s="1"/>
  <c r="F67" i="76"/>
  <c r="F62" i="76" s="1"/>
  <c r="E67" i="76"/>
  <c r="E62" i="76" s="1"/>
  <c r="D67" i="76"/>
  <c r="C67" i="76"/>
  <c r="C62" i="76" s="1"/>
  <c r="B67" i="76"/>
  <c r="B62" i="76" s="1"/>
  <c r="G65" i="76"/>
  <c r="F65" i="76"/>
  <c r="E65" i="76"/>
  <c r="D65" i="76"/>
  <c r="G64" i="76"/>
  <c r="F64" i="76"/>
  <c r="E64" i="76"/>
  <c r="D64" i="76"/>
  <c r="D62" i="76"/>
  <c r="G61" i="76"/>
  <c r="F61" i="76"/>
  <c r="E61" i="76"/>
  <c r="D61" i="76"/>
  <c r="D63" i="76" s="1"/>
  <c r="C61" i="76"/>
  <c r="B61" i="76"/>
  <c r="G23" i="75"/>
  <c r="G24" i="75" s="1"/>
  <c r="F23" i="75"/>
  <c r="H22" i="75"/>
  <c r="G22" i="75"/>
  <c r="F22" i="75"/>
  <c r="M22" i="75" s="1"/>
  <c r="E22" i="75"/>
  <c r="H19" i="75"/>
  <c r="H18" i="75"/>
  <c r="H23" i="75" s="1"/>
  <c r="H24" i="75" s="1"/>
  <c r="G18" i="75"/>
  <c r="G19" i="75" s="1"/>
  <c r="G38" i="75" s="1"/>
  <c r="F18" i="75"/>
  <c r="F19" i="75" s="1"/>
  <c r="E18" i="75"/>
  <c r="E23" i="75" s="1"/>
  <c r="D18" i="75"/>
  <c r="D23" i="75" s="1"/>
  <c r="H13" i="75"/>
  <c r="H14" i="75" s="1"/>
  <c r="G13" i="75"/>
  <c r="G14" i="75" s="1"/>
  <c r="F13" i="75"/>
  <c r="F14" i="75" s="1"/>
  <c r="E13" i="75"/>
  <c r="E14" i="75" s="1"/>
  <c r="D13" i="75"/>
  <c r="H8" i="75"/>
  <c r="G8" i="75"/>
  <c r="F8" i="75"/>
  <c r="E8" i="75"/>
  <c r="H5" i="75"/>
  <c r="G5" i="75"/>
  <c r="F5" i="75"/>
  <c r="E5" i="75"/>
  <c r="D38" i="74"/>
  <c r="F23" i="74"/>
  <c r="F24" i="74" s="1"/>
  <c r="I22" i="74"/>
  <c r="H22" i="74"/>
  <c r="G22" i="74"/>
  <c r="F22" i="74"/>
  <c r="N22" i="74" s="1"/>
  <c r="E22" i="74"/>
  <c r="F19" i="74"/>
  <c r="E19" i="74"/>
  <c r="I18" i="74"/>
  <c r="I19" i="74" s="1"/>
  <c r="H18" i="74"/>
  <c r="H23" i="74" s="1"/>
  <c r="G18" i="74"/>
  <c r="G23" i="74" s="1"/>
  <c r="G24" i="74" s="1"/>
  <c r="F18" i="74"/>
  <c r="E18" i="74"/>
  <c r="E23" i="74" s="1"/>
  <c r="D18" i="74"/>
  <c r="D23" i="74" s="1"/>
  <c r="I14" i="74"/>
  <c r="H14" i="74"/>
  <c r="G14" i="74"/>
  <c r="F14" i="74"/>
  <c r="F38" i="74" s="1"/>
  <c r="E14" i="74"/>
  <c r="I13" i="74"/>
  <c r="H13" i="74"/>
  <c r="G13" i="74"/>
  <c r="F13" i="74"/>
  <c r="E13" i="74"/>
  <c r="D13" i="74"/>
  <c r="I8" i="74"/>
  <c r="H8" i="74"/>
  <c r="G8" i="74"/>
  <c r="F8" i="74"/>
  <c r="E8" i="74"/>
  <c r="I5" i="74"/>
  <c r="H5" i="74"/>
  <c r="G5" i="74"/>
  <c r="F5" i="74"/>
  <c r="E5" i="74"/>
  <c r="C63" i="76" l="1"/>
  <c r="E63" i="76"/>
  <c r="B63" i="76"/>
  <c r="F63" i="76"/>
  <c r="G63" i="76"/>
  <c r="E24" i="75"/>
  <c r="F24" i="75"/>
  <c r="F38" i="75" s="1"/>
  <c r="M38" i="75" s="1"/>
  <c r="H38" i="75"/>
  <c r="E19" i="75"/>
  <c r="E38" i="74"/>
  <c r="H24" i="74"/>
  <c r="I38" i="74"/>
  <c r="E24" i="74"/>
  <c r="G19" i="74"/>
  <c r="G38" i="74" s="1"/>
  <c r="H19" i="74"/>
  <c r="I23" i="74"/>
  <c r="I24" i="74" s="1"/>
  <c r="E38" i="75" l="1"/>
  <c r="H38" i="74"/>
  <c r="N38" i="74" s="1"/>
  <c r="H27" i="35" l="1"/>
  <c r="G27" i="35"/>
  <c r="C28" i="52" l="1"/>
  <c r="B12" i="52"/>
  <c r="F26" i="35" l="1"/>
  <c r="F27" i="35" s="1"/>
  <c r="E26" i="35"/>
  <c r="E27" i="35" s="1"/>
  <c r="H26" i="35"/>
  <c r="G26" i="35"/>
  <c r="D26" i="35"/>
  <c r="D27" i="35" s="1"/>
  <c r="C26" i="35"/>
  <c r="C27" i="35" s="1"/>
  <c r="B26" i="35"/>
  <c r="B27" i="35" s="1"/>
  <c r="B9" i="40" l="1"/>
  <c r="C26" i="42"/>
  <c r="B9" i="27"/>
  <c r="C24" i="52" l="1"/>
  <c r="C20" i="52"/>
  <c r="C12" i="52"/>
  <c r="C8" i="52"/>
  <c r="C4" i="52"/>
  <c r="K29" i="37"/>
  <c r="F26" i="64" l="1"/>
  <c r="E26" i="64"/>
  <c r="D26" i="64"/>
  <c r="C26" i="64"/>
  <c r="B26" i="64"/>
  <c r="F24" i="64"/>
  <c r="E24" i="64"/>
  <c r="D24" i="64"/>
  <c r="C24" i="64"/>
  <c r="B24" i="64"/>
  <c r="F23" i="64"/>
  <c r="E23" i="64"/>
  <c r="E22" i="64" s="1"/>
  <c r="E32" i="64" s="1"/>
  <c r="D23" i="64"/>
  <c r="C23" i="64"/>
  <c r="C22" i="64" s="1"/>
  <c r="C32" i="64" s="1"/>
  <c r="B23" i="64"/>
  <c r="B22" i="64" s="1"/>
  <c r="B32" i="64" s="1"/>
  <c r="F22" i="64"/>
  <c r="F32" i="64" s="1"/>
  <c r="F21" i="64"/>
  <c r="F31" i="64" s="1"/>
  <c r="E21" i="64"/>
  <c r="D21" i="64"/>
  <c r="C21" i="64"/>
  <c r="B21" i="64"/>
  <c r="C3" i="64"/>
  <c r="C6" i="64" s="1"/>
  <c r="B3" i="64"/>
  <c r="B6" i="64" s="1"/>
  <c r="D22" i="64" l="1"/>
  <c r="D32" i="64" s="1"/>
  <c r="F25" i="64"/>
  <c r="F30" i="64" s="1"/>
  <c r="D25" i="64"/>
  <c r="D30" i="64" s="1"/>
  <c r="E25" i="64"/>
  <c r="E30" i="64" s="1"/>
  <c r="B25" i="64"/>
  <c r="B30" i="64" s="1"/>
  <c r="C25" i="64"/>
  <c r="C30" i="64" s="1"/>
  <c r="B31" i="64"/>
  <c r="C31" i="64"/>
  <c r="D31" i="64"/>
  <c r="E31" i="64"/>
  <c r="B4" i="53" l="1"/>
  <c r="C4" i="53"/>
  <c r="C3" i="53"/>
  <c r="B3" i="53"/>
  <c r="B4" i="51"/>
  <c r="B3" i="51"/>
  <c r="G51" i="43" l="1"/>
  <c r="F51" i="43"/>
  <c r="E51" i="43"/>
  <c r="D51" i="43"/>
  <c r="D50" i="43"/>
  <c r="C50" i="43"/>
  <c r="H49" i="43"/>
  <c r="H52" i="43" s="1"/>
  <c r="G49" i="43"/>
  <c r="H50" i="43" s="1"/>
  <c r="F49" i="43"/>
  <c r="F50" i="43" s="1"/>
  <c r="E49" i="43"/>
  <c r="D49" i="43"/>
  <c r="C49" i="43"/>
  <c r="C52" i="43" s="1"/>
  <c r="B49" i="43"/>
  <c r="B52" i="43" s="1"/>
  <c r="E50" i="43" l="1"/>
  <c r="D52" i="43"/>
  <c r="D53" i="43" s="1"/>
  <c r="G52" i="43"/>
  <c r="H53" i="43" s="1"/>
  <c r="E52" i="43"/>
  <c r="G50" i="43"/>
  <c r="F52" i="43"/>
  <c r="C53" i="43"/>
  <c r="G53" i="43"/>
  <c r="E11" i="43"/>
  <c r="C11" i="43"/>
  <c r="E10" i="43"/>
  <c r="C10" i="43"/>
  <c r="E8" i="43"/>
  <c r="C8" i="43"/>
  <c r="E5" i="43"/>
  <c r="D5" i="43"/>
  <c r="C5" i="43"/>
  <c r="B5" i="43"/>
  <c r="E4" i="43"/>
  <c r="D4" i="43"/>
  <c r="C4" i="43"/>
  <c r="B4" i="43"/>
  <c r="B6" i="43" s="1"/>
  <c r="E3" i="43"/>
  <c r="D3" i="43"/>
  <c r="C3" i="43"/>
  <c r="B3" i="43"/>
  <c r="G3" i="43" l="1"/>
  <c r="G5" i="43"/>
  <c r="G8" i="43"/>
  <c r="F4" i="43"/>
  <c r="E53" i="43"/>
  <c r="G11" i="43"/>
  <c r="E6" i="43"/>
  <c r="E7" i="43" s="1"/>
  <c r="F53" i="43"/>
  <c r="D6" i="43"/>
  <c r="F6" i="43" s="1"/>
  <c r="F5" i="43"/>
  <c r="G10" i="43"/>
  <c r="G4" i="43"/>
  <c r="C6" i="43"/>
  <c r="C7" i="43" s="1"/>
  <c r="C9" i="43" s="1"/>
  <c r="C12" i="43" s="1"/>
  <c r="F3" i="43"/>
  <c r="H28" i="43"/>
  <c r="G28" i="43"/>
  <c r="F28" i="43"/>
  <c r="E28" i="43"/>
  <c r="D28" i="43"/>
  <c r="C28" i="43"/>
  <c r="B28" i="43"/>
  <c r="B38" i="43" s="1"/>
  <c r="D29" i="43" l="1"/>
  <c r="E29" i="43"/>
  <c r="D38" i="43"/>
  <c r="E38" i="43"/>
  <c r="E39" i="43" s="1"/>
  <c r="F29" i="43"/>
  <c r="G29" i="43"/>
  <c r="C29" i="43"/>
  <c r="C38" i="43"/>
  <c r="C39" i="43" s="1"/>
  <c r="E9" i="43"/>
  <c r="G7" i="43"/>
  <c r="G6" i="43"/>
  <c r="H29" i="43"/>
  <c r="F38" i="43"/>
  <c r="G38" i="43"/>
  <c r="H38" i="43"/>
  <c r="H25" i="42"/>
  <c r="H24" i="42"/>
  <c r="H26" i="42" s="1"/>
  <c r="B24" i="42"/>
  <c r="H16" i="42"/>
  <c r="H15" i="42"/>
  <c r="B15" i="42"/>
  <c r="H3" i="42"/>
  <c r="B3" i="42"/>
  <c r="F39" i="43" l="1"/>
  <c r="D39" i="43"/>
  <c r="G39" i="43"/>
  <c r="H39" i="43"/>
  <c r="E12" i="43"/>
  <c r="G12" i="43" s="1"/>
  <c r="G9" i="43"/>
  <c r="H4" i="38"/>
  <c r="G4" i="38"/>
  <c r="C35" i="37" l="1"/>
  <c r="B35" i="37"/>
  <c r="B34" i="37"/>
  <c r="B38" i="37" s="1"/>
  <c r="B31" i="37"/>
  <c r="G29" i="37"/>
  <c r="G31" i="37" s="1"/>
  <c r="G34" i="37" s="1"/>
  <c r="D29" i="37"/>
  <c r="D31" i="37" s="1"/>
  <c r="D34" i="37" s="1"/>
  <c r="C29" i="37"/>
  <c r="C31" i="37" s="1"/>
  <c r="C34" i="37" s="1"/>
  <c r="C38" i="37" s="1"/>
  <c r="H28" i="37"/>
  <c r="I29" i="37" s="1"/>
  <c r="G28" i="37"/>
  <c r="F28" i="37"/>
  <c r="F29" i="37" s="1"/>
  <c r="F31" i="37" s="1"/>
  <c r="F34" i="37" s="1"/>
  <c r="E28" i="37"/>
  <c r="E29" i="37" s="1"/>
  <c r="E31" i="37" s="1"/>
  <c r="E34" i="37" s="1"/>
  <c r="D28" i="37"/>
  <c r="C28" i="37"/>
  <c r="B28" i="37"/>
  <c r="H29" i="37" l="1"/>
  <c r="H31" i="37" l="1"/>
  <c r="H34" i="37" s="1"/>
  <c r="G27" i="31"/>
  <c r="B16" i="31"/>
  <c r="B3" i="31"/>
  <c r="B25" i="31" s="1"/>
  <c r="F14" i="28" l="1"/>
  <c r="E14" i="28"/>
  <c r="F13" i="28"/>
  <c r="E13" i="28"/>
  <c r="F12" i="28"/>
  <c r="E12" i="28"/>
  <c r="F11" i="28"/>
  <c r="E11" i="28"/>
  <c r="F10" i="28"/>
  <c r="E10" i="28"/>
  <c r="E9" i="28"/>
  <c r="D9" i="28"/>
  <c r="D8" i="28" s="1"/>
  <c r="F8" i="28" s="1"/>
  <c r="C9" i="28"/>
  <c r="C8" i="28"/>
  <c r="E8" i="28" s="1"/>
  <c r="F7" i="28"/>
  <c r="E7" i="28"/>
  <c r="F6" i="28"/>
  <c r="E6" i="28"/>
  <c r="F5" i="28"/>
  <c r="E5" i="28"/>
  <c r="D4" i="28"/>
  <c r="D15" i="28" s="1"/>
  <c r="F15" i="28" s="1"/>
  <c r="C4" i="28"/>
  <c r="C15" i="28" s="1"/>
  <c r="E15" i="28" s="1"/>
  <c r="F9" i="28" l="1"/>
  <c r="E4" i="28"/>
  <c r="F4" i="28"/>
  <c r="H9" i="26"/>
  <c r="G9" i="26"/>
  <c r="H8" i="26"/>
  <c r="G8" i="26"/>
  <c r="H7" i="26"/>
  <c r="G7" i="26"/>
  <c r="H6" i="26"/>
  <c r="G6" i="26"/>
  <c r="H5" i="26"/>
  <c r="G5" i="26"/>
  <c r="B11" i="17" l="1"/>
  <c r="C11" i="17"/>
  <c r="D11" i="17"/>
  <c r="E11" i="17"/>
  <c r="F11" i="17"/>
  <c r="B12" i="17"/>
  <c r="C12" i="17"/>
  <c r="D12" i="17"/>
  <c r="E12" i="17"/>
  <c r="F12" i="17"/>
  <c r="B13" i="17"/>
  <c r="C13" i="17"/>
  <c r="D13" i="17"/>
  <c r="E13" i="17"/>
  <c r="F13" i="17"/>
  <c r="D10" i="17"/>
  <c r="E10" i="17"/>
  <c r="F10" i="17"/>
  <c r="C10" i="17"/>
  <c r="B10" i="17"/>
  <c r="D16" i="13" l="1"/>
  <c r="D15" i="13"/>
  <c r="D14" i="13"/>
  <c r="D13" i="13"/>
  <c r="D12" i="13"/>
  <c r="B16" i="13"/>
  <c r="B15" i="13"/>
  <c r="B14" i="13"/>
  <c r="B13" i="13"/>
  <c r="B12" i="13"/>
  <c r="C36" i="15" l="1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" i="15"/>
  <c r="K21" i="14"/>
  <c r="K19" i="14" s="1"/>
  <c r="D19" i="14" s="1"/>
  <c r="J21" i="14"/>
  <c r="J19" i="14" s="1"/>
  <c r="C19" i="14" s="1"/>
  <c r="C21" i="14"/>
  <c r="B21" i="14"/>
  <c r="F20" i="14"/>
  <c r="E20" i="14"/>
  <c r="D20" i="14"/>
  <c r="C20" i="14"/>
  <c r="B20" i="14"/>
  <c r="I19" i="14"/>
  <c r="B19" i="14"/>
  <c r="J18" i="14"/>
  <c r="J16" i="14" s="1"/>
  <c r="C16" i="14" s="1"/>
  <c r="C18" i="14"/>
  <c r="B18" i="14"/>
  <c r="F17" i="14"/>
  <c r="E17" i="14"/>
  <c r="D17" i="14"/>
  <c r="C17" i="14"/>
  <c r="B17" i="14"/>
  <c r="I16" i="14"/>
  <c r="B16" i="14"/>
  <c r="J15" i="14"/>
  <c r="K15" i="14" s="1"/>
  <c r="C15" i="14"/>
  <c r="B15" i="14"/>
  <c r="F14" i="14"/>
  <c r="E14" i="14"/>
  <c r="D14" i="14"/>
  <c r="C14" i="14"/>
  <c r="B14" i="14"/>
  <c r="F13" i="14"/>
  <c r="E13" i="14"/>
  <c r="D13" i="14"/>
  <c r="C13" i="14"/>
  <c r="B13" i="14"/>
  <c r="J12" i="14"/>
  <c r="C12" i="14" s="1"/>
  <c r="I12" i="14"/>
  <c r="B12" i="14" s="1"/>
  <c r="K11" i="14"/>
  <c r="D11" i="14" s="1"/>
  <c r="J11" i="14"/>
  <c r="C11" i="14"/>
  <c r="B11" i="14"/>
  <c r="F10" i="14"/>
  <c r="E10" i="14"/>
  <c r="D10" i="14"/>
  <c r="C10" i="14"/>
  <c r="B10" i="14"/>
  <c r="J9" i="14"/>
  <c r="C9" i="14" s="1"/>
  <c r="I9" i="14"/>
  <c r="B9" i="14" s="1"/>
  <c r="K8" i="14"/>
  <c r="D8" i="14" s="1"/>
  <c r="J8" i="14"/>
  <c r="C8" i="14"/>
  <c r="B8" i="14"/>
  <c r="F7" i="14"/>
  <c r="E7" i="14"/>
  <c r="D7" i="14"/>
  <c r="C7" i="14"/>
  <c r="B7" i="14"/>
  <c r="J6" i="14"/>
  <c r="C6" i="14" s="1"/>
  <c r="I6" i="14"/>
  <c r="B6" i="14" s="1"/>
  <c r="F4" i="14"/>
  <c r="E4" i="14"/>
  <c r="D4" i="14"/>
  <c r="F3" i="14"/>
  <c r="E3" i="14"/>
  <c r="D3" i="14"/>
  <c r="C3" i="14"/>
  <c r="C4" i="14" s="1"/>
  <c r="B3" i="14"/>
  <c r="B4" i="14" s="1"/>
  <c r="D7" i="13"/>
  <c r="D6" i="13"/>
  <c r="D5" i="13"/>
  <c r="L15" i="14" l="1"/>
  <c r="K12" i="14"/>
  <c r="D12" i="14" s="1"/>
  <c r="D15" i="14"/>
  <c r="L8" i="14"/>
  <c r="L11" i="14"/>
  <c r="D21" i="14"/>
  <c r="K6" i="14"/>
  <c r="D6" i="14" s="1"/>
  <c r="K9" i="14"/>
  <c r="D9" i="14" s="1"/>
  <c r="K18" i="14"/>
  <c r="L21" i="14"/>
  <c r="E11" i="14" l="1"/>
  <c r="L9" i="14"/>
  <c r="E9" i="14" s="1"/>
  <c r="M11" i="14"/>
  <c r="M21" i="14"/>
  <c r="E21" i="14"/>
  <c r="L19" i="14"/>
  <c r="E19" i="14" s="1"/>
  <c r="E8" i="14"/>
  <c r="L6" i="14"/>
  <c r="E6" i="14" s="1"/>
  <c r="M8" i="14"/>
  <c r="K16" i="14"/>
  <c r="D16" i="14" s="1"/>
  <c r="L18" i="14"/>
  <c r="D18" i="14"/>
  <c r="M15" i="14"/>
  <c r="L12" i="14"/>
  <c r="E12" i="14" s="1"/>
  <c r="E15" i="14"/>
  <c r="M12" i="14" l="1"/>
  <c r="F12" i="14" s="1"/>
  <c r="F15" i="14"/>
  <c r="F21" i="14"/>
  <c r="M19" i="14"/>
  <c r="F19" i="14" s="1"/>
  <c r="M18" i="14"/>
  <c r="L16" i="14"/>
  <c r="E16" i="14" s="1"/>
  <c r="E18" i="14"/>
  <c r="F11" i="14"/>
  <c r="M9" i="14"/>
  <c r="F9" i="14" s="1"/>
  <c r="F8" i="14"/>
  <c r="M6" i="14"/>
  <c r="F6" i="14" s="1"/>
  <c r="F18" i="14" l="1"/>
  <c r="M16" i="14"/>
  <c r="F16" i="14" s="1"/>
  <c r="C3" i="10" l="1"/>
  <c r="C5" i="10"/>
  <c r="C7" i="10" s="1"/>
  <c r="D5" i="10"/>
  <c r="J19" i="10"/>
  <c r="K19" i="10"/>
  <c r="L19" i="10"/>
  <c r="E5" i="10" s="1"/>
  <c r="E7" i="10" s="1"/>
  <c r="J5" i="10"/>
  <c r="K5" i="10"/>
  <c r="D3" i="10" s="1"/>
  <c r="J12" i="10"/>
  <c r="C4" i="10" s="1"/>
  <c r="K12" i="10"/>
  <c r="D4" i="10" s="1"/>
  <c r="L12" i="10"/>
  <c r="E4" i="10" s="1"/>
  <c r="I12" i="10"/>
  <c r="B4" i="10" s="1"/>
  <c r="I19" i="10"/>
  <c r="B5" i="10" s="1"/>
  <c r="I5" i="10"/>
  <c r="B3" i="10" s="1"/>
  <c r="D7" i="10" l="1"/>
  <c r="D6" i="10"/>
  <c r="C6" i="10"/>
  <c r="B7" i="10"/>
  <c r="B6" i="10"/>
  <c r="A8" i="8" l="1"/>
  <c r="H2" i="4" l="1"/>
  <c r="G2" i="4"/>
  <c r="F2" i="4"/>
</calcChain>
</file>

<file path=xl/sharedStrings.xml><?xml version="1.0" encoding="utf-8"?>
<sst xmlns="http://schemas.openxmlformats.org/spreadsheetml/2006/main" count="2227" uniqueCount="1084">
  <si>
    <t>2013 OS</t>
  </si>
  <si>
    <t>2014 RVS</t>
  </si>
  <si>
    <t>2015 RVS</t>
  </si>
  <si>
    <t>2016 RVS</t>
  </si>
  <si>
    <t>Príjmy spolu</t>
  </si>
  <si>
    <t>Daňové príjmy</t>
  </si>
  <si>
    <t>Dane z produkcie a dovozu</t>
  </si>
  <si>
    <t xml:space="preserve"> - DPH (bez DPH - zdroja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</si>
  <si>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</si>
  <si>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</si>
  <si>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</si>
  <si>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</si>
  <si>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Daň z príjmov právnických osôb</t>
  </si>
  <si>
    <t xml:space="preserve"> - Daň z príjmov vyberaná zrážkou </t>
  </si>
  <si>
    <t>Príspevky na sociálne zabezpečenie</t>
  </si>
  <si>
    <t>Skutočné príspevky na soc. zabezpečenie</t>
  </si>
  <si>
    <t>Imputované SSC</t>
  </si>
  <si>
    <t xml:space="preserve">Nedaňové príjmy </t>
  </si>
  <si>
    <t>Tržby</t>
  </si>
  <si>
    <t>Dôchodky z majetku, z ktorých</t>
  </si>
  <si>
    <t xml:space="preserve"> - Dividendy</t>
  </si>
  <si>
    <t xml:space="preserve"> - Úroky</t>
  </si>
  <si>
    <t>Granty a transfery</t>
  </si>
  <si>
    <t>z toho: z EÚ</t>
  </si>
  <si>
    <t>Výdavky spolu</t>
  </si>
  <si>
    <t>Bežné výdavky</t>
  </si>
  <si>
    <t>Kompenzácie zamestnancov</t>
  </si>
  <si>
    <t>Medzispotreba</t>
  </si>
  <si>
    <t>Dane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</si>
  <si>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</si>
  <si>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</si>
  <si>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</si>
  <si>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</si>
  <si>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autobusová doprava</t>
  </si>
  <si>
    <t xml:space="preserve"> - Ostatné</t>
  </si>
  <si>
    <t>Dôchodky z majetku</t>
  </si>
  <si>
    <t xml:space="preserve"> - Úrokové náklady</t>
  </si>
  <si>
    <t>Celkové sociálne transfery</t>
  </si>
  <si>
    <t xml:space="preserve"> - Sociálne dávky okrem nat. soc. transferov</t>
  </si>
  <si>
    <t xml:space="preserve"> - Aktívne opatrenia trhu práce</t>
  </si>
  <si>
    <t xml:space="preserve"> - Nemocenské dávky</t>
  </si>
  <si>
    <t xml:space="preserve"> - Dôchodkové dávky zo starob. a invalidného poist.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</si>
  <si>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</si>
  <si>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</si>
  <si>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</si>
  <si>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nar. dieťaťa a prísp. rodičom</t>
  </si>
  <si>
    <t xml:space="preserve"> - na rodičovský príspevok</t>
  </si>
  <si>
    <t xml:space="preserve"> - na dávku v hmot. núdzi a prísp. k dávke</t>
  </si>
  <si>
    <t xml:space="preserve"> - na peňažné príspevky na kompenzáciu</t>
  </si>
  <si>
    <t xml:space="preserve"> - ostatné</t>
  </si>
  <si>
    <t xml:space="preserve"> - Platené poist. za skupiny osôb ustan. zákonom</t>
  </si>
  <si>
    <t xml:space="preserve"> - Naturálne soc. transfery (zdravot. zariadenia)</t>
  </si>
  <si>
    <t>Ostatné bežné transfery</t>
  </si>
  <si>
    <t>z toho: Odvody do rozpočtu EÚ (bez DPH -EÚ)</t>
  </si>
  <si>
    <t>z toho: 2% z daní na verejnoprospešný účel</t>
  </si>
  <si>
    <t>Kapitálové výdavky</t>
  </si>
  <si>
    <t>Kapitálové investície</t>
  </si>
  <si>
    <t>Kapitálové transfery</t>
  </si>
  <si>
    <t>Čisté pôžičky poskytnuté / prijaté</t>
  </si>
  <si>
    <t>Objem opatrení na dosiahnutie cieľového schodku RVS</t>
  </si>
  <si>
    <t>Zdroj: RRZ, MF SR</t>
  </si>
  <si>
    <t>Čisté pôžičky poskytnuté / prijaté - cieľ</t>
  </si>
  <si>
    <t>Tab 39: Bilancia príjmov a výdavkov verejnej správy (ESA95, v % HDP)</t>
  </si>
  <si>
    <t>Prevádzkové</t>
  </si>
  <si>
    <t xml:space="preserve"> - Mzdy a platy</t>
  </si>
  <si>
    <t xml:space="preserve"> - Sociálne príspevky zamestnávateľov</t>
  </si>
  <si>
    <t>Dané legislatívou</t>
  </si>
  <si>
    <t>Kapitálové</t>
  </si>
  <si>
    <t>Tab 38: Bilancia príjmov a výdavkov verejnej správy (ESA95, v mil. eur)</t>
  </si>
  <si>
    <t>mil. eur</t>
  </si>
  <si>
    <t>% HDP</t>
  </si>
  <si>
    <t>1.</t>
  </si>
  <si>
    <t>Opatrenia potrebné na splnenie cieľa</t>
  </si>
  <si>
    <t>2.</t>
  </si>
  <si>
    <t>Opatrenia zapracované v RVS 2014-2016</t>
  </si>
  <si>
    <t>3.</t>
  </si>
  <si>
    <t>Potreba dodatočných opatrení (1-2)</t>
  </si>
  <si>
    <t>medziročná zmena r.3</t>
  </si>
  <si>
    <t>Zdroj: RRZ, MF SR</t>
  </si>
  <si>
    <t>Saldo VS pri NPC scenári</t>
  </si>
  <si>
    <t>Cielené saldo VS</t>
  </si>
  <si>
    <t>Veľkosť konsolidačných opatrení (2-1)</t>
  </si>
  <si>
    <t>Príjmové opatrenia</t>
  </si>
  <si>
    <t>zníženie sadzby DPPO na 22%</t>
  </si>
  <si>
    <t>zavedenie minimálnej daňovej povinnosti u DPPO</t>
  </si>
  <si>
    <t>príjmy z majetku</t>
  </si>
  <si>
    <t>jednorazové zvýšenie splátky NFV od CARGO</t>
  </si>
  <si>
    <t>vyššie odvody z navýšenia miezd - kol. vyjednávanie</t>
  </si>
  <si>
    <t>presun splátky VHV do roku 2014</t>
  </si>
  <si>
    <t>kapitálové príjmy</t>
  </si>
  <si>
    <t>Výdavkové opatrenia</t>
  </si>
  <si>
    <t>zmeny v zdravotníckych výdavkoch</t>
  </si>
  <si>
    <t>zvýšenie investícií verejnej správy</t>
  </si>
  <si>
    <t>ostatné zmeny vo výdavkoch</t>
  </si>
  <si>
    <t>odvod do rozpočtu EÚ</t>
  </si>
  <si>
    <t>Zdroj: MF SR</t>
  </si>
  <si>
    <t>Celkové výdavky</t>
  </si>
  <si>
    <t>- EÚ výdavky</t>
  </si>
  <si>
    <t>- spolufinancovanie</t>
  </si>
  <si>
    <t>- platené úroky</t>
  </si>
  <si>
    <t>- poistné platené štátom</t>
  </si>
  <si>
    <t>- odvody do rozpočtu EÚ</t>
  </si>
  <si>
    <t>Upravené výdavky</t>
  </si>
  <si>
    <t>medziročná zmena (%)</t>
  </si>
  <si>
    <t>z toho: prevádzkové</t>
  </si>
  <si>
    <t>z toho: dané legislatívou</t>
  </si>
  <si>
    <t>z toho: kapitálové</t>
  </si>
  <si>
    <t>NPC scenár (% HDP)</t>
  </si>
  <si>
    <t>NPC saldo verejných financií</t>
  </si>
  <si>
    <t>Očistené NPC saldo verejných financií (1-2)</t>
  </si>
  <si>
    <t>Rôzne spôsoby merania konsolidácie (% HDP)</t>
  </si>
  <si>
    <t>4.</t>
  </si>
  <si>
    <t>Saldo verejných financií</t>
  </si>
  <si>
    <t>5.</t>
  </si>
  <si>
    <t>6.</t>
  </si>
  <si>
    <t>Očistené saldo verejných financií (4-5)</t>
  </si>
  <si>
    <t>7.</t>
  </si>
  <si>
    <t>Konsolidačné úsilie (medziročná zmena riadku 6)</t>
  </si>
  <si>
    <t>8.</t>
  </si>
  <si>
    <t>Veľkosť konsolidačných opatrení - kumulatívne (4-1)</t>
  </si>
  <si>
    <t>9.</t>
  </si>
  <si>
    <t>Veľkosť konsolidačných opatrení - medziročne (zmena r.8)</t>
  </si>
  <si>
    <t>2,3*</t>
  </si>
  <si>
    <t>10.</t>
  </si>
  <si>
    <t>11.</t>
  </si>
  <si>
    <t>1,3*</t>
  </si>
  <si>
    <t>* Hodnoty vychádzajú z podkladov a NPC scenára RRZ</t>
  </si>
  <si>
    <t>Tab 18: Porovnanie jednotlivých prístupov k meraniu konsolidácie</t>
  </si>
  <si>
    <r>
      <rPr>
        <i/>
        <sz val="10"/>
        <rFont val="Constantia"/>
        <family val="1"/>
        <charset val="238"/>
      </rPr>
      <t>z toho</t>
    </r>
    <r>
      <rPr>
        <sz val="10"/>
        <rFont val="Constantia"/>
        <family val="1"/>
        <charset val="238"/>
      </rPr>
      <t>: cyklus, jednorazové efekty, úroky, 2.pilier, iné</t>
    </r>
  </si>
  <si>
    <r>
      <t xml:space="preserve">Konsolidačné úsilie - </t>
    </r>
    <r>
      <rPr>
        <b/>
        <sz val="10"/>
        <color rgb="FF13B5EA"/>
        <rFont val="Constantia"/>
        <family val="1"/>
        <charset val="238"/>
      </rPr>
      <t>nový koncept</t>
    </r>
    <r>
      <rPr>
        <sz val="10"/>
        <rFont val="Constantia"/>
        <family val="1"/>
        <charset val="238"/>
      </rPr>
      <t xml:space="preserve"> - kumulatívne (6-3)</t>
    </r>
  </si>
  <si>
    <r>
      <t xml:space="preserve">Konsolidačné úsilie - </t>
    </r>
    <r>
      <rPr>
        <b/>
        <sz val="10"/>
        <color rgb="FF13B5EA"/>
        <rFont val="Constantia"/>
        <family val="1"/>
        <charset val="238"/>
      </rPr>
      <t>nový koncept</t>
    </r>
    <r>
      <rPr>
        <sz val="10"/>
        <rFont val="Constantia"/>
        <family val="1"/>
        <charset val="238"/>
      </rPr>
      <t xml:space="preserve"> - medziročne (zmena r.10)</t>
    </r>
  </si>
  <si>
    <t>medziročná zmena</t>
  </si>
  <si>
    <t>Potreba dodatočných opatrení</t>
  </si>
  <si>
    <t>pri plnení rozp. cieľov trvalými op.</t>
  </si>
  <si>
    <r>
      <t>Tab 21</t>
    </r>
    <r>
      <rPr>
        <b/>
        <sz val="10"/>
        <color rgb="FF13B5EA"/>
        <rFont val="Constantia"/>
        <family val="1"/>
        <charset val="238"/>
      </rPr>
      <t>: Výdavky verejnej správy (ESA95, v mil. eur)</t>
    </r>
  </si>
  <si>
    <t>2014RVS</t>
  </si>
  <si>
    <t>2015RVS</t>
  </si>
  <si>
    <t>2016RVS</t>
  </si>
  <si>
    <t>2. Saldo VS – cieľ</t>
  </si>
  <si>
    <t>3. Veľkosť konsolidačných opatrení (2-1)</t>
  </si>
  <si>
    <t>-</t>
  </si>
  <si>
    <t xml:space="preserve"> - v mil. eur</t>
  </si>
  <si>
    <t>4. Dodatočná potreba opatrení (medziročná zmena)</t>
  </si>
  <si>
    <t>Zdroj: MF SR</t>
  </si>
  <si>
    <t>1. Saldo VS – NPC*</t>
  </si>
  <si>
    <t xml:space="preserve">*NPC – scenár bez zmeny politík (no policy change), t.j. vývoj salda ak by vláda nerobila žiadne opatrenia                        </t>
  </si>
  <si>
    <t>1. Rozpočet VS na roky 2013 až 2015</t>
  </si>
  <si>
    <t>2. Návrh východísk rozpočtu VS na roky 2014 až 2016</t>
  </si>
  <si>
    <t>4. Zmeny oproti RVS 2013-2015 (3-1)</t>
  </si>
  <si>
    <t>5. Zmena oproti VRVS 2014-2016 (3-2)</t>
  </si>
  <si>
    <t>Tab 4: Ciele v oblasti salda verejnej správy (% HDP)</t>
  </si>
  <si>
    <t>Zdroj: MF SR, RRZ</t>
  </si>
  <si>
    <r>
      <t>Tab 5:</t>
    </r>
    <r>
      <rPr>
        <sz val="10"/>
        <color rgb="FF13B5EA"/>
        <rFont val="Constantia"/>
        <family val="1"/>
        <charset val="238"/>
      </rPr>
      <t xml:space="preserve">  </t>
    </r>
    <r>
      <rPr>
        <b/>
        <sz val="10"/>
        <color rgb="FF13B5EA"/>
        <rFont val="Constantia"/>
        <family val="1"/>
        <charset val="238"/>
      </rPr>
      <t>Veľkosť konsolidačných opatrení (ESA95, % HDP)</t>
    </r>
  </si>
  <si>
    <t>Tab 15: Veľkosť konsolidačných opatrení v roku 2014 (ESA95)</t>
  </si>
  <si>
    <t>Tab 14: Potreba konsolidačných opatrení NRVS 2014–2016 (ESA95)</t>
  </si>
  <si>
    <t>Tab 16: Štruktúra výdavkov verejnej správy (ESA95, v mil. eur)</t>
  </si>
  <si>
    <t>NPC RVS 2013-2015</t>
  </si>
  <si>
    <t>NPC VRVS 2014-2016</t>
  </si>
  <si>
    <t>NPC RVS 2014-2016</t>
  </si>
  <si>
    <t>Graf 3: Vývoj salda za predpokladu nezmenených politík (% HDP)</t>
  </si>
  <si>
    <t>RVS 2013-2015</t>
  </si>
  <si>
    <t>VRVS 2014-2016</t>
  </si>
  <si>
    <t>RVS 2014-2016</t>
  </si>
  <si>
    <t xml:space="preserve">Graf 4: Veľkosť potrebných opatrení (% HDP)
</t>
  </si>
  <si>
    <t>saldo</t>
  </si>
  <si>
    <t>HDP</t>
  </si>
  <si>
    <t>RVS 2013 - 2015 (mil. eur)</t>
  </si>
  <si>
    <t>VRVS 2014 - 2016 (mil. eur)</t>
  </si>
  <si>
    <t>NRVS 2014 - 2016 (mil. eur)</t>
  </si>
  <si>
    <t>saldo (% HDP)</t>
  </si>
  <si>
    <t>3. Návrh rozpočtu VS na roky 2014 až 2016</t>
  </si>
  <si>
    <t>Pozitívne vplyvy</t>
  </si>
  <si>
    <t>Negatívne vplyvy</t>
  </si>
  <si>
    <t>Nižšie výdavky na spolufinancovanie EÚ fondov</t>
  </si>
  <si>
    <t>Menej daňových a odvodových príjmov</t>
  </si>
  <si>
    <t>Odpredaj núdzových zásob ropy</t>
  </si>
  <si>
    <t>Menej príjmov z dividend</t>
  </si>
  <si>
    <t>Rezerva z otvorenia 2. piliera</t>
  </si>
  <si>
    <t>Príjmy Telekomunikačného úradu</t>
  </si>
  <si>
    <t>Presun prostriedkov ŠR do roku 2014</t>
  </si>
  <si>
    <t>Dlh zdravotníckych zariadení</t>
  </si>
  <si>
    <t>Verejné zdravotné poistenie</t>
  </si>
  <si>
    <t>Vyššie výdavky samospráv</t>
  </si>
  <si>
    <t xml:space="preserve">                                                                                                                                                                                                             Zdroj: MF SR, RRZ</t>
  </si>
  <si>
    <r>
      <t>Tab 1</t>
    </r>
    <r>
      <rPr>
        <b/>
        <sz val="10"/>
        <color rgb="FF13B5EA"/>
        <rFont val="Constantia"/>
        <family val="1"/>
        <charset val="238"/>
      </rPr>
      <t>: Najväčšie vplyvy na rozpočet 2013 (% HDP)</t>
    </r>
  </si>
  <si>
    <r>
      <t>Tab 1</t>
    </r>
    <r>
      <rPr>
        <b/>
        <sz val="10"/>
        <color rgb="FF13B5EA"/>
        <rFont val="Constantia"/>
        <family val="1"/>
        <charset val="238"/>
      </rPr>
      <t>: Najväčšie vplyvy na rozpočet 2013 (mil. eur)</t>
    </r>
  </si>
  <si>
    <t>2013OS</t>
  </si>
  <si>
    <t>2014R</t>
  </si>
  <si>
    <t>2015R</t>
  </si>
  <si>
    <t>2016R</t>
  </si>
  <si>
    <t>Hrubý dlh verejnej správy (mil. eur)</t>
  </si>
  <si>
    <t>Hrubý dlh verejnej správy</t>
  </si>
  <si>
    <t>Hrubý dlh verejnej správy (% HDP)</t>
  </si>
  <si>
    <t>Štruktúra dlhu</t>
  </si>
  <si>
    <t>1. Existujúci dlh k 31.12.2012</t>
  </si>
  <si>
    <t xml:space="preserve">   - dlh do roku 2012</t>
  </si>
  <si>
    <t xml:space="preserve">   - úroky a dlh z úrokov z existujúceho dlhu</t>
  </si>
  <si>
    <t>2. Nový dlh - fiškálna politika rokov 2013-2016</t>
  </si>
  <si>
    <t xml:space="preserve">   - primárne saldo (kumulované) + iné vplyvy</t>
  </si>
  <si>
    <t xml:space="preserve">   - úroky a dlh z úrokov z prim. sáld</t>
  </si>
  <si>
    <t>3. Medzinárodné záväzky z EFSF a ESM</t>
  </si>
  <si>
    <t xml:space="preserve">   - záväzok z EFSF</t>
  </si>
  <si>
    <t xml:space="preserve">   - vklad do ESM</t>
  </si>
  <si>
    <t xml:space="preserve">   - úroky a dlh z úrokov (len z ESM)</t>
  </si>
  <si>
    <t>4. Zásoba likvidity pre riadenie dlhu</t>
  </si>
  <si>
    <t xml:space="preserve">   - veľkosť rezerv</t>
  </si>
  <si>
    <t xml:space="preserve">   - úroky a dlh z úrokov z rezerv</t>
  </si>
  <si>
    <t>5. Mimoriadne splátky dlhu*</t>
  </si>
  <si>
    <t xml:space="preserve">   - mimoriadne splátky</t>
  </si>
  <si>
    <t xml:space="preserve">   - úroky a dlh z mimoriadnych splátok</t>
  </si>
  <si>
    <t>p.m. implicitná úroková sadzba</t>
  </si>
  <si>
    <t>p.m. Nominálny HDP (mld. eur)</t>
  </si>
  <si>
    <t>* superdividendy, privatizácia, splatenie návratnej finančnej výpomoci znížené o vklady do základného imania</t>
  </si>
  <si>
    <t>Zdroj: MF SR, RRZ</t>
  </si>
  <si>
    <r>
      <t>Tab 6</t>
    </r>
    <r>
      <rPr>
        <b/>
        <sz val="10"/>
        <color rgb="FF13B5EA"/>
        <rFont val="Constantia"/>
        <family val="1"/>
        <charset val="238"/>
      </rPr>
      <t>: Hrubý dlh verejnej správy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(% HDP)</t>
    </r>
  </si>
  <si>
    <r>
      <t>Tab 6</t>
    </r>
    <r>
      <rPr>
        <b/>
        <sz val="10"/>
        <color rgb="FF13B5EA"/>
        <rFont val="Constantia"/>
        <family val="1"/>
        <charset val="238"/>
      </rPr>
      <t>: Hrubý dlh verejnej správy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(mil. eur)</t>
    </r>
  </si>
  <si>
    <t>Schválený schodok VS</t>
  </si>
  <si>
    <t>Daňové a odvodové príjmy verejnej správy</t>
  </si>
  <si>
    <t>daňové príjmy</t>
  </si>
  <si>
    <t>odvodové príjmy</t>
  </si>
  <si>
    <t>Iné ako daňové príjmy verejnej správy</t>
  </si>
  <si>
    <t>príjmy z vlastníctva majetku</t>
  </si>
  <si>
    <t>dividendy zo spoločností s majetkovou účasťou štátu, resp. FNM SR</t>
  </si>
  <si>
    <t xml:space="preserve">administratívne a iné poplatky a platby VS </t>
  </si>
  <si>
    <t>príjmy Telekomunikačného úradu</t>
  </si>
  <si>
    <t>príjmy z predaja emisných kvót (EF a ŠR)</t>
  </si>
  <si>
    <t>odpredaj núdzových zásob ropy</t>
  </si>
  <si>
    <t>úrokové príjmy</t>
  </si>
  <si>
    <t>iné nedaňové príjmy verejnej správy</t>
  </si>
  <si>
    <t>poplatok za správu núdzových zásob ropy</t>
  </si>
  <si>
    <t>prijaté granty (štátneho rozpočtu, VVŠ, NJF)</t>
  </si>
  <si>
    <t xml:space="preserve">Výdavky na spolufinancovanie k fondom EÚ </t>
  </si>
  <si>
    <t>Odvod do rozpočtu EÚ</t>
  </si>
  <si>
    <t>Úrokové náklady verejnej správy</t>
  </si>
  <si>
    <t>Ďalšie výdavkové tituly štátneho rozpočtu*</t>
  </si>
  <si>
    <t>rezerva na otvorenie II. piliera</t>
  </si>
  <si>
    <t>presun prostriedkov do roku 2014</t>
  </si>
  <si>
    <t>výdavky na sociálnu inklúziu</t>
  </si>
  <si>
    <t>ostatné</t>
  </si>
  <si>
    <t>Výdavky ostatných subjektov verejnej správy</t>
  </si>
  <si>
    <t>územná samospráva*</t>
  </si>
  <si>
    <t>Sociálna poisťovňa</t>
  </si>
  <si>
    <t>verejné zdravotné poistenie</t>
  </si>
  <si>
    <t>FNM SR</t>
  </si>
  <si>
    <t>verejné vysoké školy</t>
  </si>
  <si>
    <t>RTVS</t>
  </si>
  <si>
    <t>Environmentálny fond</t>
  </si>
  <si>
    <t>ostatné subjekty</t>
  </si>
  <si>
    <t>Očakávaná skutočnosť verejnej správy - schodok</t>
  </si>
  <si>
    <t>(+) znamená pozitívny vplyv na saldo (vyššie príjmy, úspora výdavkov)</t>
  </si>
  <si>
    <r>
      <t>* upravené o vplyv navýšenia miezd v regionálnom školstve na výdavky jednotlivých subjektov (mzdy vo výške 68 mil. eur boli rozpočtované v štátnom rozpočte, v skutočnosti sú však výdavkom samospráv)</t>
    </r>
    <r>
      <rPr>
        <u/>
        <sz val="10"/>
        <color rgb="FF008080"/>
        <rFont val="Constantia"/>
        <family val="1"/>
        <charset val="238"/>
      </rPr>
      <t xml:space="preserve"> </t>
    </r>
  </si>
  <si>
    <t>rozpočet</t>
  </si>
  <si>
    <t>odhad</t>
  </si>
  <si>
    <t>Nominálny HDP (mil. eur)</t>
  </si>
  <si>
    <r>
      <t>Tab 23</t>
    </r>
    <r>
      <rPr>
        <b/>
        <sz val="10"/>
        <color rgb="FF13B5EA"/>
        <rFont val="Constantia"/>
        <family val="1"/>
        <charset val="238"/>
      </rPr>
      <t>: Rozdiely oproti rozpočtu 2013</t>
    </r>
  </si>
  <si>
    <t>existujúci dlh k 31.12.2012</t>
  </si>
  <si>
    <t>nový dlh - fiškálna politika rokov 2013-2016</t>
  </si>
  <si>
    <t>medzinárodné záväzky z EFSF a ESM</t>
  </si>
  <si>
    <t>zásoba likvidity pre riadenie dlhu</t>
  </si>
  <si>
    <t>mimoriadne splátky dlhu</t>
  </si>
  <si>
    <t>Pozn.: tab. 6 obsahuje aj údaje v mil. eur</t>
  </si>
  <si>
    <r>
      <t>Graf 7</t>
    </r>
    <r>
      <rPr>
        <b/>
        <sz val="10"/>
        <color rgb="FF13B5EA"/>
        <rFont val="Constantia"/>
        <family val="1"/>
        <charset val="238"/>
      </rPr>
      <t>: Štruktúra dlhu (% HDP)</t>
    </r>
  </si>
  <si>
    <r>
      <t xml:space="preserve">Graf 8: Alternatívne vývoje dlhu SR </t>
    </r>
    <r>
      <rPr>
        <b/>
        <sz val="10"/>
        <color rgb="FF13B5EA"/>
        <rFont val="Constantia"/>
        <family val="1"/>
        <charset val="238"/>
      </rPr>
      <t>(% HDP)</t>
    </r>
  </si>
  <si>
    <t>Rozpočet 14-16</t>
  </si>
  <si>
    <t>R 14-16 bez jednorazových vplyvov na dlh</t>
  </si>
  <si>
    <t>R 14-16 s nulovými rezervami</t>
  </si>
  <si>
    <t>R 14-16 bez jednorazových vplyvov na dlh a deficit</t>
  </si>
  <si>
    <t>Graf 8: Alternatívne vývoje dlhu SR (mil. eur)</t>
  </si>
  <si>
    <t>p.m. jednorazové vplyvy na dlh</t>
  </si>
  <si>
    <t>p.m. jednorazové vplyvy na deficit (kumulatívne)</t>
  </si>
  <si>
    <t>p.m. rezervy</t>
  </si>
  <si>
    <t>Graf 8: Alternatívne vývoje dlhu SR (% HDP)</t>
  </si>
  <si>
    <t>Graf 9: Rezerva ako podiel na ročnej potrebe refinancovania (%)</t>
  </si>
  <si>
    <t>Podiel</t>
  </si>
  <si>
    <t>Rezerva* (mil. eur)</t>
  </si>
  <si>
    <t>Ročná potreba refinancovania (mil. eur)</t>
  </si>
  <si>
    <t>Pozn.: *Ide o hotovostné úložky v komerčných bankách a nákup cenných papierov v mene MF SR</t>
  </si>
  <si>
    <r>
      <t>Graf 10</t>
    </r>
    <r>
      <rPr>
        <b/>
        <sz val="10"/>
        <color rgb="FF13B5EA"/>
        <rFont val="Constantia"/>
        <family val="1"/>
        <charset val="238"/>
      </rPr>
      <t>: Hrubá potreba refinancovania (% HDP)</t>
    </r>
  </si>
  <si>
    <t>2012S</t>
  </si>
  <si>
    <t>hotovostný deficit bez úrokov</t>
  </si>
  <si>
    <t>úroky</t>
  </si>
  <si>
    <t>splatný štátny dlh (bez úrokov)</t>
  </si>
  <si>
    <t>nárast zásoby likvidity</t>
  </si>
  <si>
    <t>Graf 10: Hrubá potreba refinancovania (mil. eur)</t>
  </si>
  <si>
    <t>Graf 32: Vývoj dlhu v roku 2013 (% HDP)</t>
  </si>
  <si>
    <t>Dlh   (Eurostat, %HDP)</t>
  </si>
  <si>
    <t>Dlh spravovaný Ardal-om - skutočnosť (% HDP)</t>
  </si>
  <si>
    <t>Dlh spravovaný Ardal-om - predikcia (% HDP)</t>
  </si>
  <si>
    <t>Zdroj: Ardal, Eurostat, ŠÚ SR, RRZ</t>
  </si>
  <si>
    <t>hotovostná rezerva</t>
  </si>
  <si>
    <t>12/2012</t>
  </si>
  <si>
    <t>1/2013</t>
  </si>
  <si>
    <t>2/2013</t>
  </si>
  <si>
    <t>3/2013</t>
  </si>
  <si>
    <t>4/2013</t>
  </si>
  <si>
    <t>5/2013</t>
  </si>
  <si>
    <t>6/2013</t>
  </si>
  <si>
    <t>12/2013</t>
  </si>
  <si>
    <t>Pozn.: Ide o hotovostné úložky v komerčných bankách a nákup cenných papierov v mene MF SR</t>
  </si>
  <si>
    <t>OBCE</t>
  </si>
  <si>
    <t>MF SR R2013</t>
  </si>
  <si>
    <t>RRZ R2013</t>
  </si>
  <si>
    <t>Kompenzácie</t>
  </si>
  <si>
    <t>MF SR OS2013</t>
  </si>
  <si>
    <t>RRZ OS2013</t>
  </si>
  <si>
    <t>Výdavky na nákup T+S</t>
  </si>
  <si>
    <t>Tab 27: Vývoj vybraných položiek obcí v 2. kvartáli vzhľadom na dosiahnutú skutočnosť v príslušnom roku</t>
  </si>
  <si>
    <t>(% koncoročného plnenia)</t>
  </si>
  <si>
    <r>
      <rPr>
        <sz val="8"/>
        <color theme="0"/>
        <rFont val="Calibri"/>
        <family val="2"/>
        <charset val="238"/>
      </rPr>
      <t>Ø</t>
    </r>
    <r>
      <rPr>
        <sz val="8"/>
        <color theme="0"/>
        <rFont val="Constantia"/>
        <family val="1"/>
        <charset val="238"/>
      </rPr>
      <t>(2006-2012)</t>
    </r>
  </si>
  <si>
    <r>
      <rPr>
        <sz val="8"/>
        <color theme="0"/>
        <rFont val="Calibri"/>
        <family val="2"/>
        <charset val="238"/>
      </rPr>
      <t>Ø</t>
    </r>
    <r>
      <rPr>
        <sz val="8"/>
        <color theme="0"/>
        <rFont val="Constantia"/>
        <family val="1"/>
        <charset val="238"/>
      </rPr>
      <t>(2010-2012)</t>
    </r>
  </si>
  <si>
    <t>200 Nedaňové príjmy</t>
  </si>
  <si>
    <t>300 G+T</t>
  </si>
  <si>
    <t>610+620 Mzdy a poistné</t>
  </si>
  <si>
    <t>630 Nákup T+S</t>
  </si>
  <si>
    <t>640 Bežné transfery</t>
  </si>
  <si>
    <t>650 Úroky</t>
  </si>
  <si>
    <t>700 Kapitálové výdavky</t>
  </si>
  <si>
    <t>Zdroj: RRZ, Štátna pokladnica</t>
  </si>
  <si>
    <t>Tab 28: Porovnanie scenárov RRZ - obce</t>
  </si>
  <si>
    <t>(tis. eur)</t>
  </si>
  <si>
    <t xml:space="preserve">2013OS              </t>
  </si>
  <si>
    <t xml:space="preserve">2013OS          </t>
  </si>
  <si>
    <t xml:space="preserve"> sc 1 oproti</t>
  </si>
  <si>
    <t>sc 2 oproti</t>
  </si>
  <si>
    <t>MF SR</t>
  </si>
  <si>
    <t>RRZ sc1</t>
  </si>
  <si>
    <t>RRZ sc2</t>
  </si>
  <si>
    <t xml:space="preserve">MF SR </t>
  </si>
  <si>
    <t>Príjmy</t>
  </si>
  <si>
    <t xml:space="preserve">  100 Daňové príjmy</t>
  </si>
  <si>
    <t xml:space="preserve">  200 Nedaňové príjmy</t>
  </si>
  <si>
    <t xml:space="preserve">  300 Granty a transfery</t>
  </si>
  <si>
    <t>Výdavky</t>
  </si>
  <si>
    <t xml:space="preserve">  600 Bežné výdavky</t>
  </si>
  <si>
    <t>Mzdy, platy a poistné</t>
  </si>
  <si>
    <t>Tovary a služby</t>
  </si>
  <si>
    <t>Bežné transfery</t>
  </si>
  <si>
    <t>Platené úroky</t>
  </si>
  <si>
    <t xml:space="preserve">  700 Kapitálové výdavky</t>
  </si>
  <si>
    <t>SALDO</t>
  </si>
  <si>
    <t>Zdroj: RRZ</t>
  </si>
  <si>
    <t>Tab 26: Memorandum a rozpočet obcí v roku 2013</t>
  </si>
  <si>
    <t xml:space="preserve"> (tis.eur)</t>
  </si>
  <si>
    <t>R2012</t>
  </si>
  <si>
    <t xml:space="preserve">R2013 </t>
  </si>
  <si>
    <t>R2013</t>
  </si>
  <si>
    <t>Upravený rozpočet k 30.6.2013</t>
  </si>
  <si>
    <t>Rozdiel</t>
  </si>
  <si>
    <t>Efektívna úspora podľa rozpočtu NRSR</t>
  </si>
  <si>
    <t>Rast výdavkov obcí oproti R2013 NR SR</t>
  </si>
  <si>
    <t>obce</t>
  </si>
  <si>
    <t>NR SR</t>
  </si>
  <si>
    <t>5=2-1</t>
  </si>
  <si>
    <t>6=5/1</t>
  </si>
  <si>
    <t>7= (4/2 -100)*100</t>
  </si>
  <si>
    <t>Osobné výdavky</t>
  </si>
  <si>
    <t>Zdroj: RRZ, Štátna pokladnica, MF SR</t>
  </si>
  <si>
    <r>
      <t>Tab 25</t>
    </r>
    <r>
      <rPr>
        <b/>
        <sz val="10"/>
        <color rgb="FF13B5EA"/>
        <rFont val="Constantia"/>
        <family val="1"/>
        <charset val="238"/>
      </rPr>
      <t xml:space="preserve">: Priebežné plnenie rozpočtu obcí za prvý polrok 2013 </t>
    </r>
  </si>
  <si>
    <r>
      <t xml:space="preserve"> (tis. </t>
    </r>
    <r>
      <rPr>
        <sz val="9"/>
        <color rgb="FFFFFFFF"/>
        <rFont val="Constantia"/>
        <family val="1"/>
        <charset val="238"/>
      </rPr>
      <t>eur)</t>
    </r>
  </si>
  <si>
    <t>Upravený rozpočet obcí</t>
  </si>
  <si>
    <t>Skutočnosť</t>
  </si>
  <si>
    <t>k 30.3.2013</t>
  </si>
  <si>
    <t>k 30.6.2013</t>
  </si>
  <si>
    <t>k 30.6.2013</t>
  </si>
  <si>
    <t>Zdroj: Štátna pokladnica, RRZ</t>
  </si>
  <si>
    <t>Tab 33: Porovnanie scenárov RRZ - VÚC</t>
  </si>
  <si>
    <t>sc1 oproti</t>
  </si>
  <si>
    <t>Tab 32: Vývoj vybraných položiek VÚC v 2. kvartáli vzhľadom na dosiahnutú skutočnosť v príslušnom roku</t>
  </si>
  <si>
    <t>Ø(2006-2012)</t>
  </si>
  <si>
    <t>Ø(2010-2012)</t>
  </si>
  <si>
    <t xml:space="preserve">Tab 34: Hotovostné plnenie rozpočtu VÚC k 1. polroku 2013 a odhad do konca roka 2013 </t>
  </si>
  <si>
    <t>Skutočnosť  2012</t>
  </si>
  <si>
    <t>Rozpočet 2013 schválený NR SR</t>
  </si>
  <si>
    <t>Schválený rozpočet 2013</t>
  </si>
  <si>
    <t>1. polrok</t>
  </si>
  <si>
    <t>2013OS      MFSR</t>
  </si>
  <si>
    <t>2013OS              RRZ</t>
  </si>
  <si>
    <t>Príjmy z podnikania</t>
  </si>
  <si>
    <t>Administratívne poplatky</t>
  </si>
  <si>
    <t>Kapitálové príjmy</t>
  </si>
  <si>
    <t>Úroky</t>
  </si>
  <si>
    <t>Iné nedaňové príjmy</t>
  </si>
  <si>
    <t>Tuz. bež. granty a transfery</t>
  </si>
  <si>
    <t>Tuz. kap. granty a transfery</t>
  </si>
  <si>
    <t>Zahraničné granty</t>
  </si>
  <si>
    <t>Zahraničné transfery</t>
  </si>
  <si>
    <t>Obstarávanie kap. aktív</t>
  </si>
  <si>
    <t>Modifikujúce faktory</t>
  </si>
  <si>
    <t>SALDO (ESA95)</t>
  </si>
  <si>
    <t>Tab 35: Jednorazové vplyvy z dividend SPP</t>
  </si>
  <si>
    <t xml:space="preserve"> (mil. eur)</t>
  </si>
  <si>
    <t>(1)</t>
  </si>
  <si>
    <t>Návrh RVS</t>
  </si>
  <si>
    <t>(2)</t>
  </si>
  <si>
    <t>Predpokladané riadne dividendy RRZ</t>
  </si>
  <si>
    <t>Jednorazový vplyv (1-2)</t>
  </si>
  <si>
    <t>z presunu</t>
  </si>
  <si>
    <t>51% podiel z vlastníctva SPP v roku 2013</t>
  </si>
  <si>
    <t>49% podiel u dcér</t>
  </si>
  <si>
    <t>Tab 36: Jednorazové vplyvy z dividend SEPS</t>
  </si>
  <si>
    <r>
      <t>Tab 37</t>
    </r>
    <r>
      <rPr>
        <b/>
        <sz val="10"/>
        <color rgb="FF13B5EA"/>
        <rFont val="Constantia"/>
        <family val="1"/>
        <charset val="238"/>
      </rPr>
      <t>: Jednorazové opatrenia v rokoch 2011-2016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(ESA95, mil. eur)</t>
    </r>
  </si>
  <si>
    <t>2013O</t>
  </si>
  <si>
    <t xml:space="preserve"> - možnosť výstupu z 2. piliera</t>
  </si>
  <si>
    <t xml:space="preserve"> - daň z emisných kvót (vrátane DPPO)</t>
  </si>
  <si>
    <t xml:space="preserve"> - príjmy Sociálnej poisťovne z oddlženia zdravotníctva</t>
  </si>
  <si>
    <t xml:space="preserve"> - príjem DPH z PPP projektu</t>
  </si>
  <si>
    <t xml:space="preserve"> - kapitálové príjmy vr. príjmov z dividend</t>
  </si>
  <si>
    <t xml:space="preserve"> - časové rozlíšenie záväzkov nemocníc a želez. spoločností</t>
  </si>
  <si>
    <t xml:space="preserve"> - mimoriadny odvod v bankovom sektore (vrátane DPPO)</t>
  </si>
  <si>
    <t xml:space="preserve"> - dočasný odvod z podnikania v regul. odv. (vrátane DPPO)</t>
  </si>
  <si>
    <t xml:space="preserve">- zdanenie nerozdelených ziskov z pred roku 2004 </t>
  </si>
  <si>
    <t xml:space="preserve"> - zvýšený odvod bankového sektora</t>
  </si>
  <si>
    <t xml:space="preserve"> - prevod peňažných prostriedkov na doručiteľa</t>
  </si>
  <si>
    <t xml:space="preserve"> - JAVYS (dobrovoľný príspevok)</t>
  </si>
  <si>
    <t xml:space="preserve"> - rezerva na dosiahnutie fiškálneho cieľa</t>
  </si>
  <si>
    <t xml:space="preserve"> - splácanie NFV Cargo a.s. (kapitálový transfer v 2009)</t>
  </si>
  <si>
    <t xml:space="preserve"> - splátka NFV VHV, š.p. (kapitálový transfer pred 2002)</t>
  </si>
  <si>
    <t>Celkovo</t>
  </si>
  <si>
    <t>2013R</t>
  </si>
  <si>
    <t>A. Štátny rozpočet</t>
  </si>
  <si>
    <t xml:space="preserve">B. Ostatné subjekty </t>
  </si>
  <si>
    <t xml:space="preserve"> - </t>
  </si>
  <si>
    <t xml:space="preserve">Rozpočet verejnej správy spolu </t>
  </si>
  <si>
    <t>(v % HDP )</t>
  </si>
  <si>
    <t>HDP v  b. c. v mil. eur</t>
  </si>
  <si>
    <t>Tab 19: Zmena štrukturálneho salda v rokoch 2012-2015 (ESA95, %HDP)</t>
  </si>
  <si>
    <t>RRZ (metodika EK)</t>
  </si>
  <si>
    <t xml:space="preserve">Štrukturálne saldo </t>
  </si>
  <si>
    <t xml:space="preserve">Medziročná zmena štrukturálneho salda </t>
  </si>
  <si>
    <t>RRZ (národná metodika)</t>
  </si>
  <si>
    <t>EK</t>
  </si>
  <si>
    <t>MF SR (metodika EK)</t>
  </si>
  <si>
    <t>Zdroj: RRZ, MF SR, EK</t>
  </si>
  <si>
    <t>Tab 17: Zmena štrukturálneho salda VS v rokoch 2010 až 2016 (ESA95, %HDP)</t>
  </si>
  <si>
    <t>2017 - MTO</t>
  </si>
  <si>
    <r>
      <t>1. Saldo rozpočtu</t>
    </r>
    <r>
      <rPr>
        <sz val="9"/>
        <color theme="1"/>
        <rFont val="Constantia"/>
        <family val="1"/>
        <charset val="238"/>
      </rPr>
      <t xml:space="preserve"> (čisté pôžičky poskytnuté / prijaté)</t>
    </r>
  </si>
  <si>
    <t>2. Cyklická zložka</t>
  </si>
  <si>
    <t xml:space="preserve">3. Jednorazové efekty </t>
  </si>
  <si>
    <t/>
  </si>
  <si>
    <t xml:space="preserve"> - DPFO - dočasné zvýšenie NČZD DPFO</t>
  </si>
  <si>
    <t xml:space="preserve"> - príjmy SP z oddlženia zdravotníctva</t>
  </si>
  <si>
    <t xml:space="preserve"> - príjmy z predaja telek. licencií</t>
  </si>
  <si>
    <t xml:space="preserve"> - odpustenie pohľ. voči nefin. spoločnostiam</t>
  </si>
  <si>
    <t xml:space="preserve"> - náklady spojené so suchom/povodňami</t>
  </si>
  <si>
    <t xml:space="preserve"> - čas. rozlíšenie záväzkov nem. a želez. spol.</t>
  </si>
  <si>
    <t xml:space="preserve"> - mimoriadny odvod v bankovom sektore </t>
  </si>
  <si>
    <t xml:space="preserve"> - odvod z podnikania v regul. odvetviach</t>
  </si>
  <si>
    <t xml:space="preserve"> - predaj ropných hmotných rezerv</t>
  </si>
  <si>
    <t xml:space="preserve"> - prevod peň.prostriedkov na doručiteľa</t>
  </si>
  <si>
    <t xml:space="preserve"> - dividendy</t>
  </si>
  <si>
    <t xml:space="preserve"> - príjem z predaja vlast.štátu (majetok)</t>
  </si>
  <si>
    <t xml:space="preserve"> - splácanie NFV Cargo a.s. </t>
  </si>
  <si>
    <t xml:space="preserve"> - splátka NFV VHV, š.p.</t>
  </si>
  <si>
    <t>4. Štrukturálne saldo (metodika EK) (1-2-3)</t>
  </si>
  <si>
    <t>5. Zmena štrukturálneho salda (Δ4)/                 Konsolidačné úsilie podľa metodiky EK</t>
  </si>
  <si>
    <t>6. Medziročná zmena v II. pilieri</t>
  </si>
  <si>
    <t>7. Zmena štrukturálneho salda oč. o II. pilier (5-6)</t>
  </si>
  <si>
    <t>8. Medziročná zmena v platených úrokoch</t>
  </si>
  <si>
    <t>9. Medziročná zmena vo výstavbe diaľnic</t>
  </si>
  <si>
    <t>10. Zmena štrukturálneho primárneho salda oč. o diaľnice a II. pilier - národná metodika (7-8-9)</t>
  </si>
  <si>
    <t>11. Medziročná zmena vzťahov s EÚ</t>
  </si>
  <si>
    <t>- príjmy z rozpočtu EÚ</t>
  </si>
  <si>
    <t>- odvod do rozpočtu EÚ</t>
  </si>
  <si>
    <t>13. Fiškálny impulz  (10-11)</t>
  </si>
  <si>
    <t>p.m. produkčná medzera</t>
  </si>
  <si>
    <r>
      <t>Tab 31</t>
    </r>
    <r>
      <rPr>
        <b/>
        <sz val="10"/>
        <color rgb="FF13B5EA"/>
        <rFont val="Constantia"/>
        <family val="1"/>
        <charset val="238"/>
      </rPr>
      <t xml:space="preserve">: Memorandum a rozpočet VÚC v roku 2013 </t>
    </r>
  </si>
  <si>
    <r>
      <t> (tis. eur</t>
    </r>
    <r>
      <rPr>
        <b/>
        <sz val="10"/>
        <color rgb="FFFFFFFF"/>
        <rFont val="Constantia"/>
        <family val="1"/>
        <charset val="238"/>
      </rPr>
      <t>)</t>
    </r>
  </si>
  <si>
    <t>Memorandum</t>
  </si>
  <si>
    <t>R2013 VÚC</t>
  </si>
  <si>
    <t>Úprava k 30.3.2013</t>
  </si>
  <si>
    <t>Úprava k 30.6.2013</t>
  </si>
  <si>
    <t>Prekročenie Memoranda</t>
  </si>
  <si>
    <t>3/1</t>
  </si>
  <si>
    <t>5/1</t>
  </si>
  <si>
    <t xml:space="preserve">Kapit. výdavky </t>
  </si>
  <si>
    <t>Zdroj: RRZ, Pokladnica, MF SR</t>
  </si>
  <si>
    <t>R2013          NR SR</t>
  </si>
  <si>
    <r>
      <t>Tab 30</t>
    </r>
    <r>
      <rPr>
        <b/>
        <sz val="10"/>
        <color rgb="FF13B5EA"/>
        <rFont val="Constantia"/>
        <family val="1"/>
        <charset val="238"/>
      </rPr>
      <t xml:space="preserve">: Priebežné plnenie rozpočtu VÚC za prvý polrok 2013 </t>
    </r>
  </si>
  <si>
    <t> (tis. eur)</t>
  </si>
  <si>
    <t xml:space="preserve">Rozpočet schválený </t>
  </si>
  <si>
    <t xml:space="preserve">Upravený rozpočet VÚC </t>
  </si>
  <si>
    <t>Upravený rozpočet VÚC</t>
  </si>
  <si>
    <t>Tab 29: Hotovostné plnenie rozpočtu obcí a odhad do konca roka 2013</t>
  </si>
  <si>
    <t xml:space="preserve">Príjmy z podnikania </t>
  </si>
  <si>
    <t xml:space="preserve">Administratívne poplatky </t>
  </si>
  <si>
    <t xml:space="preserve">Úroky </t>
  </si>
  <si>
    <t>Tab: Konsolidačné úsilie vlády v rokoch 2012 až 2015 - RVS 2013-2015 (ESA95, % HDP)</t>
  </si>
  <si>
    <t>2012 OS</t>
  </si>
  <si>
    <t>2013RVS</t>
  </si>
  <si>
    <t>1. Čisté pôžičky poskytnuté / prijaté</t>
  </si>
  <si>
    <t>3. Jednorazové efekty</t>
  </si>
  <si>
    <t>Jednorazové efekty - hodnotiaca sprava RRZ</t>
  </si>
  <si>
    <t>4. Vplyv II.piliera</t>
  </si>
  <si>
    <t>5. Vplyv platených úrokov</t>
  </si>
  <si>
    <t>6. Výstavba diaľnic a rýchlostných ciest mimo bilancie VS</t>
  </si>
  <si>
    <t>7. Cyklicky upravené primárne saldo o jednorazové efekty a 2.pilier (1-2-3-4-5-6)</t>
  </si>
  <si>
    <t>Konsolidačné úsilie</t>
  </si>
  <si>
    <t>p.m.1: Malé veci</t>
  </si>
  <si>
    <t xml:space="preserve"> - Emisná daň</t>
  </si>
  <si>
    <t xml:space="preserve"> - Zvýšený bankový odvod</t>
  </si>
  <si>
    <t xml:space="preserve"> - Zdanenie zisku spred roka 2004</t>
  </si>
  <si>
    <t xml:space="preserve"> - Regulovane firmy</t>
  </si>
  <si>
    <t>p.m.2: Ropa</t>
  </si>
  <si>
    <t>p.m.3: Bankový odvod súčasný</t>
  </si>
  <si>
    <t>p.m.: Zvýšenie DPH z 19% na 20%</t>
  </si>
  <si>
    <t>8. Cyklicky upravené primárne saldo o jednorazové efekty a 2.pilier (7-pm)</t>
  </si>
  <si>
    <t>p.m.5: Konsolidačné úsilie vrátane p.m 1 až p.m.3</t>
  </si>
  <si>
    <t>Tab: Konsolidačné úsilie vládyv rokoch 2009 až 2015 - RVS 2014-2016 (ESA95, mil. eur)</t>
  </si>
  <si>
    <t>4. Náklady spojené s implementáciou 2.piliera dôchodk.syst.</t>
  </si>
  <si>
    <t>6. Výstavba diaľnic, rýchlostných ciest a PPP (mimo sektor VS)</t>
  </si>
  <si>
    <t>7. Cyklicky upravené primárne saldo o jednorazové efekty, 2.pilier a PPP (1-2-3-4-5-6)</t>
  </si>
  <si>
    <t>p.m.:DPH z 19% na 20%, v 2015 z 20% na 19%</t>
  </si>
  <si>
    <t>8. Cyklicky upravené primárne saldo o jednorazové efekty (7-pm)</t>
  </si>
  <si>
    <t>p.m.1: Konsolidačné úsilie vrátane p.m</t>
  </si>
  <si>
    <t>2012                     RVS2013</t>
  </si>
  <si>
    <t>2013                   RVS2013</t>
  </si>
  <si>
    <t>2012                     RVS2014</t>
  </si>
  <si>
    <t>2013                   RVS2014</t>
  </si>
  <si>
    <t>rozdiel 2012*</t>
  </si>
  <si>
    <t>rozdiel 2013*</t>
  </si>
  <si>
    <t>2. Cyklická zložka (OG Makrovýbor)</t>
  </si>
  <si>
    <t xml:space="preserve">5. Medziročná zmena štrukturálneho salda </t>
  </si>
  <si>
    <t>7. Zmena štrukturálneho salda oč. o II. pilier(5-6)</t>
  </si>
  <si>
    <t>9. Medziročná zmena vo výstavbe diaľnic (mimo sektor VS)</t>
  </si>
  <si>
    <t>10.Zmena štrukturálneho primárneho salda oč. o diaľnice a II. pilier - národná metodika (7-8-9)</t>
  </si>
  <si>
    <t>RVS 2013 – Návrh rozpočtu na roky 2013-2015 (prepočty RRZ)</t>
  </si>
  <si>
    <t>RVS 2014 – Návrh rozpočtu na roky 2014-2016 (prepočty RRZ</t>
  </si>
  <si>
    <t>*Prípadné rozdiely vyplývajú zo zaokrúhľovania</t>
  </si>
  <si>
    <t>Tab 3: Zmena štrukturálneho salda v roku 2013 (%HDP)</t>
  </si>
  <si>
    <t>Q1</t>
  </si>
  <si>
    <t>Q2</t>
  </si>
  <si>
    <t>Q3</t>
  </si>
  <si>
    <t>Q4</t>
  </si>
  <si>
    <t>Q1 Ø(sc1 a sc2)</t>
  </si>
  <si>
    <t>Q2 Ø(sc1 a sc2)</t>
  </si>
  <si>
    <t>Q3 Ø(sc1 a sc2)</t>
  </si>
  <si>
    <t>Q4 Ø(sc1 a sc2)</t>
  </si>
  <si>
    <t>RRZ</t>
  </si>
  <si>
    <t>VÚC</t>
  </si>
  <si>
    <t>Graf 28: Vývoj VÚC v roku 2013 – nedaňové príjmy</t>
  </si>
  <si>
    <t>Graf 29: Vývoj VÚC v roku 2013 – kompenzácie</t>
  </si>
  <si>
    <t>Graf 30: Vývoj VÚC v roku 2013 – výdavky na nákup tovarov a služieb</t>
  </si>
  <si>
    <t>Graf 31: Vývoj VÚC v roku 2013 – kapitálové výdavky</t>
  </si>
  <si>
    <t>Obce</t>
  </si>
  <si>
    <t>Graf 23: Vývoj obcí v roku 2013 – nedaňové príjmy</t>
  </si>
  <si>
    <t>Graf 24: Vývoj obcí v roku 2013 – kompenzácie</t>
  </si>
  <si>
    <t>Graf 26: Vývoj obcí v roku 2013 – kapitálové výdavky</t>
  </si>
  <si>
    <t>Graf 25: Vývoj obcí v roku 2013 – výdavky na nákup tovarov a služieb</t>
  </si>
  <si>
    <t>Riziká pre naplnenie rozpočtových cieľov</t>
  </si>
  <si>
    <t>Krytie rizika</t>
  </si>
  <si>
    <t>Odpočet (november 2013)</t>
  </si>
  <si>
    <t>1. Negatívne vyhliadky ekonomického vývoja z dôvodu zhoršovania externého prostredia</t>
  </si>
  <si>
    <t>bez kvantifikácie</t>
  </si>
  <si>
    <t>313 (rezerva na horší makroekonomický vývoj)</t>
  </si>
  <si>
    <t>riziko vykryté rezervou</t>
  </si>
  <si>
    <t>2. Vplyv legislatívnych zmien na správanie daňovníkov a následne na daňové príjmy</t>
  </si>
  <si>
    <t>38 (odhad MF SR)</t>
  </si>
  <si>
    <t>3. Ambiciózne úspory samospráv bez efektívnej možnosti ich vynútenia</t>
  </si>
  <si>
    <t>150-200</t>
  </si>
  <si>
    <t xml:space="preserve">4. Podhodnotenie nákladov na verejné </t>
  </si>
  <si>
    <t>zdravotníctvo (nerozpočtovanie záväzkov)</t>
  </si>
  <si>
    <t>100 (MF SR s tým už počíta)</t>
  </si>
  <si>
    <t>5. Legislatívne nedoriešený spôsob odpredaja ropných hmotných rezerv</t>
  </si>
  <si>
    <t>transakcia zatiaľ neprebehla</t>
  </si>
  <si>
    <t>min. 60</t>
  </si>
  <si>
    <t>68 (zapracované ešte v parlamente)</t>
  </si>
  <si>
    <t>7. Nerozpočtovanie alebo odloženie výdavkov na likvidáciu jadrových zariadení**</t>
  </si>
  <si>
    <t>8. Riziko nenaplnenia nedaňových príjmov NJF</t>
  </si>
  <si>
    <t>20 (MF SR rozpočtuje až od 2015)</t>
  </si>
  <si>
    <t xml:space="preserve">9. Nerozpočtovanie výdavkov na "zelené" projekty </t>
  </si>
  <si>
    <t>z príjmov predaja emisných kvót</t>
  </si>
  <si>
    <t>46 (výpadok príjmov z predaja emisných kvót)</t>
  </si>
  <si>
    <t>20 (riziko platí strednodobo)</t>
  </si>
  <si>
    <t>11. Nerozpočtovanie DPH platby súvisiacej so splácaním PPP projektu</t>
  </si>
  <si>
    <t>6 (MF SR s tým už počíta)</t>
  </si>
  <si>
    <t>Riziká pre čisté bohatstvo SR</t>
  </si>
  <si>
    <t>1. Zníženie hodnoty majetku štátu z dôvodu obmedzenia kapitálových výdavkov</t>
  </si>
  <si>
    <t>2. Použitie aktív sporiteľov na bežné výdavky</t>
  </si>
  <si>
    <t>229 (rezerva z otvorenia 2. piliera)</t>
  </si>
  <si>
    <t xml:space="preserve">rezerva použitá na krytie rizika z titulu horšieho makrovývoja </t>
  </si>
  <si>
    <t>3. Použitie aktív z odvodu finančných inštitúcií na bežné výdavky a vznik podmienených záväzkov</t>
  </si>
  <si>
    <t>5. Ambiciózne pozitívny vývoj hospodárenia štátnych podnikov</t>
  </si>
  <si>
    <t xml:space="preserve">Slovak Telekom </t>
  </si>
  <si>
    <t xml:space="preserve">-59 mil. eur, </t>
  </si>
  <si>
    <t>ŽSSK -11 mil. eur</t>
  </si>
  <si>
    <t>6. Zmena aktív z dôvodu odpredaja časti ropných rezerv</t>
  </si>
  <si>
    <t>471 (predpoklad MF SR)</t>
  </si>
  <si>
    <r>
      <t>Tab 2</t>
    </r>
    <r>
      <rPr>
        <b/>
        <sz val="10"/>
        <color rgb="FF13B5EA"/>
        <rFont val="Constantia"/>
        <family val="1"/>
        <charset val="238"/>
      </rPr>
      <t>: Prehľad rizík rozpočtu na rok 2013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(mil. eur)</t>
    </r>
  </si>
  <si>
    <t>1. Dodatočné opatrenia v daniach a odvodoch, ktoré neboli prediskutované vo Výbore pre daňové prognózy</t>
  </si>
  <si>
    <t>Bez kvantifikácie</t>
  </si>
  <si>
    <t>2. Podhodnotenie bežných výdavkov samospráv</t>
  </si>
  <si>
    <t>200-300</t>
  </si>
  <si>
    <t>rezerva na dosiahnutie fiškálneho cieľa</t>
  </si>
  <si>
    <t>potenciálna úspora na spolufinancovaní v roku 2014</t>
  </si>
  <si>
    <t xml:space="preserve">3. Podhodnotenie nákladov na zdravotníctvo (nerozpočtovaný nárast záväzkov) </t>
  </si>
  <si>
    <t>4. Vklady do základného imania (Eximbanka, SZRB)</t>
  </si>
  <si>
    <t>max. 100</t>
  </si>
  <si>
    <t>5. Výpadok príjmov z predaja emisných kvót</t>
  </si>
  <si>
    <t>6. Nižšie príjmy z predaja majetku</t>
  </si>
  <si>
    <t>50-100</t>
  </si>
  <si>
    <t>7. Negatívny vplyv z dôvodu presunu výdavkov z roka 2013</t>
  </si>
  <si>
    <r>
      <t>8. Presun nevyčerpaných EÚ prostriedkov a príslušného spolufinancovania do ďalších rokov</t>
    </r>
    <r>
      <rPr>
        <sz val="9"/>
        <color rgb="FF13B5EA"/>
        <rFont val="Constantia"/>
        <family val="1"/>
        <charset val="238"/>
      </rPr>
      <t>*</t>
    </r>
  </si>
  <si>
    <t>9. Zmena metodiky ESA2010</t>
  </si>
  <si>
    <t>Riziká z pohľadu čistého bohatstva bez vplyvu na saldo rozpočtu</t>
  </si>
  <si>
    <t>1. Zníženie hodnoty majetku štátu z dôvodu predaja majetku štátu (ESO)</t>
  </si>
  <si>
    <t>2. Zníženie hodnoty majetku štátu z dôvodu obmedzenia kapitálových výdavkov</t>
  </si>
  <si>
    <t>3.Predaj aktív štátnych podnikov (CARGO) a použitie týchto príjmov na bežné výdavky</t>
  </si>
  <si>
    <t>4. Použitie aktív z odvodu finančných inštitúcií na bežné výdavky a vznik podmienených výdavkov</t>
  </si>
  <si>
    <t> Lepší výber daní v roku 2013</t>
  </si>
  <si>
    <t>30-60</t>
  </si>
  <si>
    <r>
      <t xml:space="preserve">* </t>
    </r>
    <r>
      <rPr>
        <i/>
        <sz val="8"/>
        <color rgb="FF00B0F0"/>
        <rFont val="Constantia"/>
        <family val="1"/>
        <charset val="238"/>
      </rPr>
      <t>Ide o riziko pre celý horizont rozpočtu 2014-2016 a nemusí sa prejaviť hneď v roku 2014.</t>
    </r>
  </si>
  <si>
    <r>
      <t>Tab 20</t>
    </r>
    <r>
      <rPr>
        <b/>
        <sz val="10"/>
        <color rgb="FF13B5EA"/>
        <rFont val="Constantia"/>
        <family val="1"/>
        <charset val="238"/>
      </rPr>
      <t>: Prehľad rizík a rezerv návrhu rozpočtu na rok 2014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(mil. eur)</t>
    </r>
  </si>
  <si>
    <t>(% HDP, mil. eur)</t>
  </si>
  <si>
    <t>Cyklicky upravené primárne saldo*</t>
  </si>
  <si>
    <t>1. RVS 2013-2015</t>
  </si>
  <si>
    <t>2. NRVS 2014-2016</t>
  </si>
  <si>
    <t>rozdiel (2-1)</t>
  </si>
  <si>
    <r>
      <t>Dlh verejnej správy</t>
    </r>
    <r>
      <rPr>
        <sz val="9"/>
        <color rgb="FF000000"/>
        <rFont val="Constantia"/>
        <family val="1"/>
        <charset val="238"/>
      </rPr>
      <t xml:space="preserve"> </t>
    </r>
  </si>
  <si>
    <t xml:space="preserve">rozdiel (2-1) </t>
  </si>
  <si>
    <t xml:space="preserve">Zdroj: RRZ </t>
  </si>
  <si>
    <r>
      <t>Tab 22</t>
    </r>
    <r>
      <rPr>
        <b/>
        <sz val="10"/>
        <color rgb="FF13B5EA"/>
        <rFont val="Constantia"/>
        <family val="1"/>
        <charset val="238"/>
      </rPr>
      <t>: Rozpočtové ciele ovplyvňujúce dlhodobú udržateľnosť – porovnanie</t>
    </r>
  </si>
  <si>
    <t>*štrukturálne saldo v zmysle metodiky EK (tab. 17) upravené o náklady 2.piliera,financovania diaľnic cez PPP a platené úroky - národná metodika</t>
  </si>
  <si>
    <t>stav k</t>
  </si>
  <si>
    <t>Návrh RVS/   Hodnotenie RRZ</t>
  </si>
  <si>
    <t>Schválený RVS</t>
  </si>
  <si>
    <t>15.2.</t>
  </si>
  <si>
    <t>12.3.</t>
  </si>
  <si>
    <t>14.8.</t>
  </si>
  <si>
    <t>11.10.</t>
  </si>
  <si>
    <t>Schválený rozpočet VS</t>
  </si>
  <si>
    <t>Schválený rozpočet VS (% HDP)</t>
  </si>
  <si>
    <t>Oficiálne zverejnené úpravy MF SR</t>
  </si>
  <si>
    <t>Aktualizácia daňových prognóz</t>
  </si>
  <si>
    <t>Zrušenie rezervy na zhoršený makroek. vývoj</t>
  </si>
  <si>
    <t>Zníženie kapitálových výdavkov ŠR</t>
  </si>
  <si>
    <t>Úprava platov v regionálnom školstve</t>
  </si>
  <si>
    <t>Zrušenie rezervy na 2. pilier</t>
  </si>
  <si>
    <t>Dopočet reálneho výsledku z otvorenia 2. piliera</t>
  </si>
  <si>
    <t>Zníženie výdavkov na núdzové zásoby (nový model)</t>
  </si>
  <si>
    <t xml:space="preserve"> Selektívne viazanie výdavkov</t>
  </si>
  <si>
    <t>Dividendy zo spoločností s majetkovou účasťou štátu</t>
  </si>
  <si>
    <t xml:space="preserve"> Kompen. výpadku odvodov VZP na výdavkoch VZP</t>
  </si>
  <si>
    <t>Úspora výdavkov OP doprava</t>
  </si>
  <si>
    <t>Viazanie osob. výd. na valor. platov úst. činiteľov</t>
  </si>
  <si>
    <t>OÚ MV SR</t>
  </si>
  <si>
    <t>Rekonštrukcia vzdeláv. zariadenia vo Veľkom Mederi</t>
  </si>
  <si>
    <t>Viazanie osobných výdavkov (MZV a EZSR)</t>
  </si>
  <si>
    <t>Obranné výdavky</t>
  </si>
  <si>
    <t>Úspora výdavkov na platbe za dostupnosť PPP proj.</t>
  </si>
  <si>
    <t>Úspora na spolufinancovaní</t>
  </si>
  <si>
    <t xml:space="preserve">Nová koncepcia správy núdzových zásob ropy </t>
  </si>
  <si>
    <t>Poplatok za núdzovú správu ropy</t>
  </si>
  <si>
    <t>DPH platba súvisiaca so splácaním PPP projektu</t>
  </si>
  <si>
    <t>Kapitálový transfer v garančnom poistení</t>
  </si>
  <si>
    <t>Úspora výdavkov v zdravotníctve</t>
  </si>
  <si>
    <t>Nárast záväzkov zdrav. zariadení/prevzatie záväzkov</t>
  </si>
  <si>
    <t>Príspevky od prevádzkovateľov JZ - 3.a4. blok EMO</t>
  </si>
  <si>
    <t>Verejné vysoké školy</t>
  </si>
  <si>
    <t>Rozhlas a televízia Slovenska</t>
  </si>
  <si>
    <t>Envir. fond - príjmy z predaja emisných kvót</t>
  </si>
  <si>
    <t>Saldo obcí a VÚC (bez daňových príjmov)</t>
  </si>
  <si>
    <t>Saldo ostatných subjektov VS</t>
  </si>
  <si>
    <t>Nedaňové príjmy a G+T</t>
  </si>
  <si>
    <t>Úspora výdavkov ŠR</t>
  </si>
  <si>
    <t>Rozpočet VS po zohľadnení úprav MF SR</t>
  </si>
  <si>
    <r>
      <t>Tab 24</t>
    </r>
    <r>
      <rPr>
        <b/>
        <sz val="10"/>
        <color rgb="FF13B5EA"/>
        <rFont val="Constantia"/>
        <family val="1"/>
        <charset val="238"/>
      </rPr>
      <t>: Vývoj salda rozpočtu v priebehu roka 2013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0"/>
        <color rgb="FF13B5EA"/>
        <rFont val="Constantia"/>
        <family val="1"/>
        <charset val="238"/>
      </rPr>
      <t>(mil. eur)</t>
    </r>
  </si>
  <si>
    <t>Rozpočet VS (po úpravách, v % HDP)</t>
  </si>
  <si>
    <t>skutočné saldo</t>
  </si>
  <si>
    <t>dlh stabilizujúce saldo</t>
  </si>
  <si>
    <t>Graf 11: Rozdiel v aktuálnom salde a dlh stabilizujúcom salde (% HDP, ESA95)</t>
  </si>
  <si>
    <t>VÚC OS2013</t>
  </si>
  <si>
    <t xml:space="preserve">RRZ </t>
  </si>
  <si>
    <t>T+S</t>
  </si>
  <si>
    <t>Predpoklad rozpočtu - Memorandum</t>
  </si>
  <si>
    <t>Aktuálny rozpočet obcí</t>
  </si>
  <si>
    <t>HDP reálny rast v %</t>
  </si>
  <si>
    <t>Skut.</t>
  </si>
  <si>
    <t>Prognóza</t>
  </si>
  <si>
    <t>Rozdiel oproti minulému roku</t>
  </si>
  <si>
    <t xml:space="preserve">Inštitúcia </t>
  </si>
  <si>
    <t>Výbor (september 2013 vs. 2012)</t>
  </si>
  <si>
    <t>2,0</t>
  </si>
  <si>
    <t>0,8</t>
  </si>
  <si>
    <t>2,2</t>
  </si>
  <si>
    <t>2,9</t>
  </si>
  <si>
    <t>3,1</t>
  </si>
  <si>
    <t>-1,3</t>
  </si>
  <si>
    <t>-0,7</t>
  </si>
  <si>
    <t>na</t>
  </si>
  <si>
    <t>MMF (október 2013 vs. 2012)</t>
  </si>
  <si>
    <t>2,3</t>
  </si>
  <si>
    <t>2,8</t>
  </si>
  <si>
    <t>3,3</t>
  </si>
  <si>
    <t>-2,0</t>
  </si>
  <si>
    <t>-0,8</t>
  </si>
  <si>
    <t>-0,3</t>
  </si>
  <si>
    <t>EC (november 2013 vs. 2012)</t>
  </si>
  <si>
    <t>0,9</t>
  </si>
  <si>
    <t>2,1</t>
  </si>
  <si>
    <t>-1,1</t>
  </si>
  <si>
    <t>-0,9</t>
  </si>
  <si>
    <t>OECD (jún 2013 vs. 2012)</t>
  </si>
  <si>
    <t>4,0</t>
  </si>
  <si>
    <t>4,2</t>
  </si>
  <si>
    <t>-1,9</t>
  </si>
  <si>
    <t>-1,2</t>
  </si>
  <si>
    <t>0,7</t>
  </si>
  <si>
    <t>1,0</t>
  </si>
  <si>
    <t>Zdroj: MF SR, MMF, OECD, EC, RRZ</t>
  </si>
  <si>
    <t>Ukazovateľ (v %)</t>
  </si>
  <si>
    <t>Prognóza (september 2013)</t>
  </si>
  <si>
    <t>Rozdiel (september 2012)</t>
  </si>
  <si>
    <t>HDP, reálny rast</t>
  </si>
  <si>
    <t>Inflácia, priemerná ročná; CPI</t>
  </si>
  <si>
    <t>3,6</t>
  </si>
  <si>
    <t>1,6</t>
  </si>
  <si>
    <t>1,7</t>
  </si>
  <si>
    <t>-1,5</t>
  </si>
  <si>
    <t>-0,4</t>
  </si>
  <si>
    <t>-0,1</t>
  </si>
  <si>
    <t>Nominálna mzda, rast</t>
  </si>
  <si>
    <t>2,4</t>
  </si>
  <si>
    <t>2,6</t>
  </si>
  <si>
    <t>3,4</t>
  </si>
  <si>
    <t>3,5</t>
  </si>
  <si>
    <t>-1,6</t>
  </si>
  <si>
    <t>Reálna mzda, rast</t>
  </si>
  <si>
    <t>1,1</t>
  </si>
  <si>
    <t>1,3</t>
  </si>
  <si>
    <t>1,2</t>
  </si>
  <si>
    <t>0,5</t>
  </si>
  <si>
    <t>-1,4</t>
  </si>
  <si>
    <t>Zamestnanosť (ESA), rast</t>
  </si>
  <si>
    <t>-1,0</t>
  </si>
  <si>
    <t>0,2</t>
  </si>
  <si>
    <t>0,6</t>
  </si>
  <si>
    <t>-0,5</t>
  </si>
  <si>
    <t>-0,2</t>
  </si>
  <si>
    <t>Miera nezamestnanosti (VZPS)</t>
  </si>
  <si>
    <t>14,0</t>
  </si>
  <si>
    <t>14,5</t>
  </si>
  <si>
    <t>14,3</t>
  </si>
  <si>
    <t>13,6</t>
  </si>
  <si>
    <t>12,7</t>
  </si>
  <si>
    <t>Spotreba domácností, reálny rast</t>
  </si>
  <si>
    <t>-0,6</t>
  </si>
  <si>
    <t>-2,4</t>
  </si>
  <si>
    <t>-1,8</t>
  </si>
  <si>
    <t>Investície, reálny rast</t>
  </si>
  <si>
    <t>-3,7</t>
  </si>
  <si>
    <t>-5,8</t>
  </si>
  <si>
    <t>-12,4</t>
  </si>
  <si>
    <t>4,8</t>
  </si>
  <si>
    <t>Export tovarov a služieb, reálny rast</t>
  </si>
  <si>
    <t>8,6</t>
  </si>
  <si>
    <t>4,3</t>
  </si>
  <si>
    <t>4,5</t>
  </si>
  <si>
    <t>5,1</t>
  </si>
  <si>
    <t>Graf 12: Tlak na fiškálnu konsolidáciu - vnímané riziko investorov - CDS (10-ročné dlhopisy)</t>
  </si>
  <si>
    <t>Zdroj: Detusche Bank, Bloomberg, ŠÚ SR, RRZ</t>
  </si>
  <si>
    <t>Mesiac.Rok</t>
  </si>
  <si>
    <t>Ostatní obchodní partneri</t>
  </si>
  <si>
    <t>ostatné V4</t>
  </si>
  <si>
    <t>Slovensko</t>
  </si>
  <si>
    <t>10.2012</t>
  </si>
  <si>
    <t>11.2012</t>
  </si>
  <si>
    <t>12.2012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</si>
  <si>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</si>
  <si>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</si>
  <si>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</si>
  <si>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</si>
  <si>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</si>
  <si>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</si>
  <si>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</si>
  <si>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</si>
  <si>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</si>
  <si>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</si>
  <si>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Graf 13: Indikátor ekonomického sentimentu</t>
  </si>
  <si>
    <t>Zdroj: Eurostat, ŠÚ SR, RRZ</t>
  </si>
  <si>
    <t>09.2012</t>
  </si>
  <si>
    <t>Graf 14: Prognózy VpMP vs. realita - reálne HDP (p. b.)</t>
  </si>
  <si>
    <t>Výbor</t>
  </si>
  <si>
    <t>skutočnosť</t>
  </si>
  <si>
    <t>2009</t>
  </si>
  <si>
    <t>2010</t>
  </si>
  <si>
    <t>2011</t>
  </si>
  <si>
    <t>2012</t>
  </si>
  <si>
    <t>2013</t>
  </si>
  <si>
    <t>Graf 15: Prognózy VpMP vs. realita - reálna spotreba domácností (p. b.)</t>
  </si>
  <si>
    <t>C</t>
  </si>
  <si>
    <t>Tab 7: Prognóza Výboru a medzinárodných inštitúcií</t>
  </si>
  <si>
    <t>Tab 8: Prognózy Výboru pre makroekonomické prognózy</t>
  </si>
  <si>
    <t>počet</t>
  </si>
  <si>
    <t xml:space="preserve">% , p.b. </t>
  </si>
  <si>
    <t>Dohodári v roku 2012</t>
  </si>
  <si>
    <t>Ostali  ekonomicky aktívni</t>
  </si>
  <si>
    <t>z toho: ostali dohodármi</t>
  </si>
  <si>
    <t>z toho: ostali na trhu práce ako zam./SZČO</t>
  </si>
  <si>
    <t>Stali sa ekonomicky neaktívni</t>
  </si>
  <si>
    <t>z toho: vypadli z dtb SP</t>
  </si>
  <si>
    <t>z toho: stali sa poistencom štátu</t>
  </si>
  <si>
    <t>Dohodári v roku 2013</t>
  </si>
  <si>
    <t>Dohodári z roku 2012</t>
  </si>
  <si>
    <t>z toho: v 2012 boli zam. alebo SZČO</t>
  </si>
  <si>
    <t>z toho: v 2012 boli poistencami štátu</t>
  </si>
  <si>
    <t>Noví dohodári (v 2012 mimo dtb SP)</t>
  </si>
  <si>
    <t>Medziročná zmena počtu dohodárov</t>
  </si>
  <si>
    <t>Čistý odlev dohodárov do inej formy EA</t>
  </si>
  <si>
    <t>Čistý odlev dohodárov mimo trh práce</t>
  </si>
  <si>
    <t>Zdroj: SP, RRZ</t>
  </si>
  <si>
    <t>Tab 42: Zmeny v štruktúre trhu práce (január-apríl)</t>
  </si>
  <si>
    <t xml:space="preserve"> Dohoda-dohoda (Y-o-Y )</t>
  </si>
  <si>
    <t>Dohoda-zamestnanie - 1 p.v. ( Y-o-Y )</t>
  </si>
  <si>
    <t>január</t>
  </si>
  <si>
    <t>február</t>
  </si>
  <si>
    <t>marec</t>
  </si>
  <si>
    <t>apríl</t>
  </si>
  <si>
    <t>priemer</t>
  </si>
  <si>
    <t>medián</t>
  </si>
  <si>
    <t>Hrubý príjem</t>
  </si>
  <si>
    <t>Disp. príjem</t>
  </si>
  <si>
    <t>Náklady práce</t>
  </si>
  <si>
    <t xml:space="preserve">Sociálne odvody </t>
  </si>
  <si>
    <t>zdroj: SP, RRZ</t>
  </si>
  <si>
    <t>Tab 43: Rozloženie odvodového bremena</t>
  </si>
  <si>
    <t>Počet p.v.</t>
  </si>
  <si>
    <t>Zmeny v priemernej výške</t>
  </si>
  <si>
    <t>Zmeny v objeme</t>
  </si>
  <si>
    <t xml:space="preserve">Hrubý príjem </t>
  </si>
  <si>
    <t xml:space="preserve">Disp. príjem </t>
  </si>
  <si>
    <t>Soc. odvody</t>
  </si>
  <si>
    <t>Dohody</t>
  </si>
  <si>
    <t>Zamestnania</t>
  </si>
  <si>
    <t>Spolu</t>
  </si>
  <si>
    <t>Dohody (v mil. eur)</t>
  </si>
  <si>
    <t>Zamestnania (v mil. eur)</t>
  </si>
  <si>
    <t>Spolu (v mil. eur)</t>
  </si>
  <si>
    <r>
      <rPr>
        <sz val="9"/>
        <color theme="1"/>
        <rFont val="Constantia"/>
        <family val="1"/>
        <charset val="238"/>
      </rPr>
      <t xml:space="preserve">Pozn: Počítané pre poistné vzťahy s kladným príjmom </t>
    </r>
    <r>
      <rPr>
        <i/>
        <sz val="9"/>
        <color theme="1"/>
        <rFont val="Constantia"/>
        <family val="1"/>
        <charset val="238"/>
      </rPr>
      <t xml:space="preserve">                                                                                                                                </t>
    </r>
  </si>
  <si>
    <t>Graf 1: Odhad výdavkov obcí na rok 2013 (tis. eur)</t>
  </si>
  <si>
    <t>Graf 2: Odhad výdavkov VÚC na rok 2013 (tis. eur)</t>
  </si>
  <si>
    <t>10. Zmena štrukturálneho primárneho salda oč. o diaľnice a II. pilier</t>
  </si>
  <si>
    <t>7. Cyklicky upravené primárne saldo o jednorazové efekty a 2.pilier</t>
  </si>
  <si>
    <t>9. Vplyv vzťahov s EÚ</t>
  </si>
  <si>
    <t>10. Agregátne saldo vrátane EÚ efektu a PPP projektov (7-9)</t>
  </si>
  <si>
    <t>11. Fiškálny impulz (medziročná zmnea r.10)</t>
  </si>
  <si>
    <t>p.m.5: Produkčná medzera</t>
  </si>
  <si>
    <t>Tab: Rozdiely vo fiškálnom impulze (RVS 2014-2016) oproti RVS (2013-2015) (%HDP)</t>
  </si>
  <si>
    <r>
      <t xml:space="preserve">1.Zmena štruktuálneho primárneho salda oč. o II pilier, PPP </t>
    </r>
    <r>
      <rPr>
        <sz val="9"/>
        <color theme="1"/>
        <rFont val="Constantia"/>
        <family val="1"/>
        <charset val="238"/>
      </rPr>
      <t>(bez DPH a malych veci)</t>
    </r>
  </si>
  <si>
    <t>2.Vplyv vzťahov s EÚ</t>
  </si>
  <si>
    <t>3. Fiškálny impulz</t>
  </si>
  <si>
    <t>p.m.: Produkčná medzera</t>
  </si>
  <si>
    <t>GRAF:</t>
  </si>
  <si>
    <t>Fiškálny impulz</t>
  </si>
  <si>
    <t xml:space="preserve">Zmena štruktuálneho primárneho salda </t>
  </si>
  <si>
    <t>Vplyv vzťahov s EÚ</t>
  </si>
  <si>
    <t xml:space="preserve">Graf 5: Fiškálny impulz v rokoch 2012-2016 (% HDP) </t>
  </si>
  <si>
    <t xml:space="preserve">Graf 6: Zmena vo fiškálnom impulze oproti RVS (2013-2015) v rokoch 2012-2015 (% HDP) </t>
  </si>
  <si>
    <t> (% HDP, ESA95)</t>
  </si>
  <si>
    <t>2014 R</t>
  </si>
  <si>
    <t>2015 R</t>
  </si>
  <si>
    <t>2016 R</t>
  </si>
  <si>
    <t>1. Daňové príjmy v základnom scenári</t>
  </si>
  <si>
    <t>2. Nová legislatíva oproti RVS 2013-2015</t>
  </si>
  <si>
    <r>
      <t xml:space="preserve"> - z toho trvalé opatrenia</t>
    </r>
    <r>
      <rPr>
        <i/>
        <vertAlign val="superscript"/>
        <sz val="9"/>
        <color theme="1"/>
        <rFont val="Constantia"/>
        <family val="1"/>
        <charset val="238"/>
      </rPr>
      <t>1)</t>
    </r>
  </si>
  <si>
    <r>
      <t xml:space="preserve"> - z toho dočasné opatrenia</t>
    </r>
    <r>
      <rPr>
        <i/>
        <vertAlign val="superscript"/>
        <sz val="9"/>
        <color theme="1"/>
        <rFont val="Constantia"/>
        <family val="1"/>
        <charset val="238"/>
      </rPr>
      <t>2)</t>
    </r>
  </si>
  <si>
    <r>
      <t>3. Ostatné jednorazové efekty</t>
    </r>
    <r>
      <rPr>
        <vertAlign val="superscript"/>
        <sz val="9"/>
        <color theme="1"/>
        <rFont val="Constantia"/>
        <family val="1"/>
        <charset val="238"/>
      </rPr>
      <t>3)</t>
    </r>
  </si>
  <si>
    <t>SPOLU</t>
  </si>
  <si>
    <t>1) zníženie sadzby DPPO z 23 % na 22 % v roku 2014, zavedenie licencií pre obchodné spoločnosti v roku 2014, zníženie sadzby DPH z 20 % na 19 % v roku 2015</t>
  </si>
  <si>
    <t>3) mimoriadny bankový odvod, osobitný odvod regulovaných odvetví, zdanenie nerozdelených ziskov vytvorených pred rokom 2004, DPH z titulu PPP projektov, príjmy Sociálnej poisťovne z oddlženia zdravotníctva, príjmy Sociálnej poisťovne z otvorenia II. piliera</t>
  </si>
  <si>
    <t>2) jednorazové navýšenie príjmov DPH v roku 2014 o 250 mil. eur, jednorazové navýšenie príjmov DPFO a odvodov z titulu kolektívneho vyjednávania v roku 2014, predĺženie osobitného odvodu regulovaných odvetví 2014-2016</t>
  </si>
  <si>
    <r>
      <t>Tab 9</t>
    </r>
    <r>
      <rPr>
        <b/>
        <sz val="10"/>
        <color rgb="FF13B5EA"/>
        <rFont val="Constantia"/>
        <family val="1"/>
        <charset val="238"/>
      </rPr>
      <t>: Vývoj podielu daní a odvodov na HDP v NRVS 2014-2016</t>
    </r>
    <r>
      <rPr>
        <b/>
        <sz val="10"/>
        <color rgb="FF3366FF"/>
        <rFont val="Constantia"/>
        <family val="1"/>
        <charset val="238"/>
      </rPr>
      <t> </t>
    </r>
  </si>
  <si>
    <t>(tis. eur, ESA95)</t>
  </si>
  <si>
    <t>DPFO zo závislej činnosti</t>
  </si>
  <si>
    <r>
      <t>-76 099</t>
    </r>
    <r>
      <rPr>
        <b/>
        <vertAlign val="superscript"/>
        <sz val="9"/>
        <color theme="1"/>
        <rFont val="Constantia"/>
        <family val="1"/>
        <charset val="238"/>
      </rPr>
      <t>3</t>
    </r>
  </si>
  <si>
    <t>DPFO z podnikania</t>
  </si>
  <si>
    <t xml:space="preserve">Daň z príjmov právnických osôb </t>
  </si>
  <si>
    <t>Daň z príjmov vyberaná zrážkou</t>
  </si>
  <si>
    <t>Daň z pridanej hodnoty</t>
  </si>
  <si>
    <r>
      <t>110 795</t>
    </r>
    <r>
      <rPr>
        <b/>
        <vertAlign val="superscript"/>
        <sz val="9"/>
        <color theme="1"/>
        <rFont val="Constantia"/>
        <family val="1"/>
        <charset val="238"/>
      </rPr>
      <t>1</t>
    </r>
  </si>
  <si>
    <r>
      <t>-446 299</t>
    </r>
    <r>
      <rPr>
        <vertAlign val="superscript"/>
        <sz val="9"/>
        <color theme="1"/>
        <rFont val="Constantia"/>
        <family val="1"/>
        <charset val="238"/>
      </rPr>
      <t>2</t>
    </r>
  </si>
  <si>
    <t>Spotrebné dane</t>
  </si>
  <si>
    <t>Osobitný a mimoriadny odvod vybraných fin. inštitúcií</t>
  </si>
  <si>
    <t>Osobitný odvod z podnikania v regulovaných odvetviach</t>
  </si>
  <si>
    <t>Ekonomicky aktívne obyvateľstvo + dlžné</t>
  </si>
  <si>
    <t>transfer úspor z DSS do SP- od vystúpených</t>
  </si>
  <si>
    <t>Zdravotné poisťovne</t>
  </si>
  <si>
    <t>Daňové a odvodové príjmy VS</t>
  </si>
  <si>
    <t>Daňové a odvodové príjmy VS (% HDP)</t>
  </si>
  <si>
    <r>
      <t>1)</t>
    </r>
    <r>
      <rPr>
        <i/>
        <sz val="7"/>
        <color rgb="FF13B5EA"/>
        <rFont val="Times New Roman"/>
        <family val="1"/>
        <charset val="238"/>
      </rPr>
      <t xml:space="preserve">      </t>
    </r>
    <r>
      <rPr>
        <i/>
        <sz val="9"/>
        <color rgb="FF13B5EA"/>
        <rFont val="Constantia"/>
        <family val="1"/>
        <charset val="238"/>
      </rPr>
      <t>obsahuje pozitívny vplyv predpokladu jednorazového zvýšenia úspešnosti výberu DPH</t>
    </r>
  </si>
  <si>
    <r>
      <t>2)</t>
    </r>
    <r>
      <rPr>
        <i/>
        <sz val="7"/>
        <color rgb="FF13B5EA"/>
        <rFont val="Times New Roman"/>
        <family val="1"/>
        <charset val="238"/>
      </rPr>
      <t xml:space="preserve">     </t>
    </r>
    <r>
      <rPr>
        <i/>
        <sz val="9"/>
        <color rgb="FF13B5EA"/>
        <rFont val="Constantia"/>
        <family val="1"/>
        <charset val="238"/>
      </rPr>
      <t>obsahuje negatívny vplyv zníženia sadzby DPH z 20 % na 19 %</t>
    </r>
  </si>
  <si>
    <r>
      <t>3)</t>
    </r>
    <r>
      <rPr>
        <i/>
        <sz val="7"/>
        <color rgb="FF13B5EA"/>
        <rFont val="Times New Roman"/>
        <family val="1"/>
        <charset val="238"/>
      </rPr>
      <t xml:space="preserve">     </t>
    </r>
    <r>
      <rPr>
        <i/>
        <sz val="9"/>
        <color rgb="FF13B5EA"/>
        <rFont val="Constantia"/>
        <family val="1"/>
        <charset val="238"/>
      </rPr>
      <t>obsahuje pozitívny vplyv zvýšenia miezd z titulu kolektívneho vyjednávania</t>
    </r>
  </si>
  <si>
    <r>
      <t>4)</t>
    </r>
    <r>
      <rPr>
        <i/>
        <sz val="7"/>
        <color rgb="FF13B5EA"/>
        <rFont val="Times New Roman"/>
        <family val="1"/>
        <charset val="238"/>
      </rPr>
      <t xml:space="preserve">     </t>
    </r>
    <r>
      <rPr>
        <i/>
        <sz val="9"/>
        <color rgb="FF13B5EA"/>
        <rFont val="Constantia"/>
        <family val="1"/>
        <charset val="238"/>
      </rPr>
      <t>obsahuje jednorazové zvýšenie odvodu z regulovaných odvetví</t>
    </r>
  </si>
  <si>
    <r>
      <t>Tab 10</t>
    </r>
    <r>
      <rPr>
        <b/>
        <sz val="10"/>
        <color rgb="FF13B5EA"/>
        <rFont val="Constantia"/>
        <family val="1"/>
        <charset val="238"/>
      </rPr>
      <t>: Prognóza daňových a odvodových príjmov verejnej správy voči RVS2013-2015</t>
    </r>
  </si>
  <si>
    <t>Zvýšenie sadzby dane z príjmov právnických osôb na 23 %</t>
  </si>
  <si>
    <t>Zvýšenie odvodovej povinnosti SZČO</t>
  </si>
  <si>
    <t>Zvýšenie odvodovej povinnosti na príjmy z dohôd</t>
  </si>
  <si>
    <t>SPOLU (% HDP)</t>
  </si>
  <si>
    <r>
      <t>Tab 11</t>
    </r>
    <r>
      <rPr>
        <b/>
        <sz val="10"/>
        <color rgb="FF13B5EA"/>
        <rFont val="Constantia"/>
        <family val="1"/>
        <charset val="238"/>
      </rPr>
      <t>: Porovnanie kvantifikácie vplyvu opatrení s dynamickými efektami voči RVS2013-2015</t>
    </r>
  </si>
  <si>
    <t>Nové legislatívne opatrenia</t>
  </si>
  <si>
    <t>Osobitný odvod v regul. odvetviach - pokračovanie</t>
  </si>
  <si>
    <t xml:space="preserve"> z toho :                                                vplyv odvodu </t>
  </si>
  <si>
    <t xml:space="preserve">vplyv na DPPO </t>
  </si>
  <si>
    <t>Zníženie sadzby DPPO z 23 % na 22 %</t>
  </si>
  <si>
    <t xml:space="preserve">Licencie pre obchodné spoločnosti </t>
  </si>
  <si>
    <t>Ostatné opatrenia</t>
  </si>
  <si>
    <t>Regulovaný odvod</t>
  </si>
  <si>
    <t xml:space="preserve">DPH - zvýšenie výberu </t>
  </si>
  <si>
    <t>Dane a odvody z titulu kolektívneho vyjednávania</t>
  </si>
  <si>
    <r>
      <t>Tab 12</t>
    </r>
    <r>
      <rPr>
        <b/>
        <sz val="10"/>
        <color rgb="FF13B5EA"/>
        <rFont val="Constantia"/>
        <family val="1"/>
        <charset val="238"/>
      </rPr>
      <t>: Úprava daňovej prognózy po zasadnutí VpDP</t>
    </r>
  </si>
  <si>
    <t>Zníženie sadzby DPPO z 23 na 22 %</t>
  </si>
  <si>
    <t>?</t>
  </si>
  <si>
    <t>Zvýšenie miezd v súvislosti s kolektívnym vyjednávaním</t>
  </si>
  <si>
    <t>Jednorazové zvýšenie výnosu osobitného odvodu v regulovaných odvetviach</t>
  </si>
  <si>
    <t xml:space="preserve">Zavedenie licencií pre obchodné spoločnosti </t>
  </si>
  <si>
    <t xml:space="preserve">Oslobodenie dlhodobo nezamestnaných od platenia odvodov </t>
  </si>
  <si>
    <r>
      <t>Tab 13</t>
    </r>
    <r>
      <rPr>
        <b/>
        <sz val="10"/>
        <color rgb="FF13B5EA"/>
        <rFont val="Constantia"/>
        <family val="1"/>
        <charset val="238"/>
      </rPr>
      <t>: Identifikované riziká daňových a odvodových prognóz NRVS2014-2016</t>
    </r>
  </si>
  <si>
    <t>podhodnotená kvantifikácia výpadku príjmov</t>
  </si>
  <si>
    <t>nemusí byť rizikom pre rok 2014 (ale naopak zvyšuje sa riziko pre rok 2013) ak subjekty budú optimalizovať v čase a presúvať ziskovosť do roku 2014</t>
  </si>
  <si>
    <t xml:space="preserve">neuvedené predpoklady ohľadom zdroja krytia týchto výdavkov, a preto aj vplyv na daňovo odvodové príjmy je otázny </t>
  </si>
  <si>
    <t>legislatíva sa iba pripravuje, predpoklady kvantifikácie sú iba predbežné, potenciálne dynamické efekty</t>
  </si>
  <si>
    <t>novela zákona č. 461/2003 Z.z. o sociálnom poistení schválená v NRSR, účinná od 1.11.2013, nie je v  návrhu rozpočtu zahrnutá</t>
  </si>
  <si>
    <t>osobitný odvod znižuje základ dane DPPO, návrh rozpočtu s týmto vplyvom neuvažuje</t>
  </si>
  <si>
    <t>Graf 20: Odhad výdavkov obcí na rok 2014 (tis. eur)</t>
  </si>
  <si>
    <t>Graf 21: Odhad výdavkov VÚC na rok 2014 (tis. eur)</t>
  </si>
  <si>
    <t>Graf 22: Rast bežných výdavkov obcí v roku 2013 (%)</t>
  </si>
  <si>
    <t>vychádza z Tab 26</t>
  </si>
  <si>
    <t>vychádza z Tab 31</t>
  </si>
  <si>
    <t>Graf 27: Kapitálové výdavky VÚC v roku 2013 (mil. eur)</t>
  </si>
  <si>
    <t>Graf 34: Daňový klin – zamestnanci</t>
  </si>
  <si>
    <t>Graf 35: Daňový klin – dohodári, pravidelný príjem</t>
  </si>
  <si>
    <t>mzda</t>
  </si>
  <si>
    <t>odmena</t>
  </si>
  <si>
    <t>Vek  2013</t>
  </si>
  <si>
    <t>Počet 2013</t>
  </si>
  <si>
    <t>Počet 2012</t>
  </si>
  <si>
    <t>Y-o-Y</t>
  </si>
  <si>
    <t>Príspevky k rastu</t>
  </si>
  <si>
    <t>vypadli mimo dtb</t>
  </si>
  <si>
    <t>noví, neboli v dtb</t>
  </si>
  <si>
    <t>zmenili z inej formy EA</t>
  </si>
  <si>
    <t>zmenili z EN</t>
  </si>
  <si>
    <t>zmenili na EN</t>
  </si>
  <si>
    <t>zmenili na inú formu EA</t>
  </si>
  <si>
    <t>Graf 36: Veková distribúcia – príspevky ku zmene v počte dohodárov, apríl</t>
  </si>
  <si>
    <t>priemer scenárov</t>
  </si>
  <si>
    <t>12. Fiškálny impulz  (10-11)</t>
  </si>
  <si>
    <t xml:space="preserve"> - mimoriadne príjmy Telekomunikačného úradu</t>
  </si>
  <si>
    <t xml:space="preserve"> - zdanenie nerozdelených ziskov z pred roku 2004 </t>
  </si>
  <si>
    <t>Rozpočet schválený NR SR</t>
  </si>
  <si>
    <t>Rozpočet schválený obcami*</t>
  </si>
  <si>
    <t>modifikujúce faktory</t>
  </si>
  <si>
    <t xml:space="preserve"> * nezohľadňuje pohľadávky/záväzky</t>
  </si>
  <si>
    <t>Schválený rozpočet VÚC*</t>
  </si>
  <si>
    <t>nom. HDP</t>
  </si>
  <si>
    <t>Výpadok z príjmov Telekomunikačného úradu</t>
  </si>
  <si>
    <t>6. Pravdepodobná valorizácia platov učiteľov a zvýšenie platov nepedagogických zamestnancov školstva</t>
  </si>
  <si>
    <t>2012 S</t>
  </si>
  <si>
    <t>Očistené výdavky spolu</t>
  </si>
  <si>
    <t>Graf 33: Hotovostná rezerva štátu (mil. eur)</t>
  </si>
  <si>
    <t>2011S*</t>
  </si>
  <si>
    <t>2012S*</t>
  </si>
  <si>
    <t>Vyššie územné celky</t>
  </si>
  <si>
    <t>Národný jadrový fond</t>
  </si>
  <si>
    <t>Fond národného majetku SR</t>
  </si>
  <si>
    <t>Štátny fond rozvoja bývania</t>
  </si>
  <si>
    <t>Úrad pre dohľad nad ZS</t>
  </si>
  <si>
    <t>Slovenský pozemkový fond</t>
  </si>
  <si>
    <t>Slovenská konsolidačná, a. s.</t>
  </si>
  <si>
    <t>TASR</t>
  </si>
  <si>
    <t>Úrad pre dohľad nad výkonom auditu</t>
  </si>
  <si>
    <t>Audiovizuálny fond</t>
  </si>
  <si>
    <t>Ústav pamäti národa</t>
  </si>
  <si>
    <t>Slovenské nár. stredisko pre ľudské práva</t>
  </si>
  <si>
    <t>Príspevkové organizácie spolu</t>
  </si>
  <si>
    <t>* Údaje zo Súhrnnej výročnej správy SR za rok 2012</t>
  </si>
  <si>
    <t>** Saldá VS bez dodatočných opatrení</t>
  </si>
  <si>
    <t>Tab 40: Očistené výdavky verejnej správy a ich medziročné rasty (ESA95)</t>
  </si>
  <si>
    <t>v mil. eur</t>
  </si>
  <si>
    <t>rasty v %</t>
  </si>
  <si>
    <t>Kancelária Rady pre rozp. zodpovednosť</t>
  </si>
  <si>
    <t>*</t>
  </si>
  <si>
    <t>*** Financovanie vyraďovania jadrových elektrární použitím minulých prostriedkov JAVYS nemá vplyv na čisté bohatstvo štátu.</t>
  </si>
  <si>
    <t>30 (financované dobrovoľným príspevkom JAVYS, a.s.)**</t>
  </si>
  <si>
    <t>10. Pravdepodobné sanovanie straty ŽS CARGO, a.s.*</t>
  </si>
  <si>
    <t>4. Použitie naakumulovaných finančných aktív prostriedkov JAVYS na vyraďovanie jadrových zariadení***</t>
  </si>
  <si>
    <t>** S týmto rizikom uvažoval aj rozpočet, kde uvažoval o krytí výdavkov grantom so spoločnosti z JAVYS, .a.s. Granty sa však nerozpočtujú do príjmov rozpočtu, preto tieto príjmy aj výdavky neboli zahrnuté priamo v číslach ale len uvedené v texte.</t>
  </si>
  <si>
    <t>* Tieto riziká sa nemusia nutne prejaviť v rozpočte okamžite, ale v horizonte niekoľkých rokov</t>
  </si>
  <si>
    <t>Makroekonomické agregáty z NRVS 2014-2016</t>
  </si>
  <si>
    <t>sc</t>
  </si>
  <si>
    <t>mil.</t>
  </si>
  <si>
    <t>yoy (%)</t>
  </si>
  <si>
    <t>Spotreba domácností</t>
  </si>
  <si>
    <t>bc</t>
  </si>
  <si>
    <t>Medzispotreba verejnej správy</t>
  </si>
  <si>
    <t>THFK verejnej správy</t>
  </si>
  <si>
    <t>DPH báza</t>
  </si>
  <si>
    <t>Zamestnanosť (Registrovaná)</t>
  </si>
  <si>
    <t>tis.</t>
  </si>
  <si>
    <t>Priemerná nominálna mesačná mzda</t>
  </si>
  <si>
    <t>eur</t>
  </si>
  <si>
    <t>Mzdová báza</t>
  </si>
  <si>
    <t>mil</t>
  </si>
  <si>
    <t>Priemerný rast 2013-2015</t>
  </si>
  <si>
    <t>DPPO báza</t>
  </si>
  <si>
    <t>Koeficienty pre DPH bázu (IFP)</t>
  </si>
  <si>
    <t>Váhy jednotlivých daní podľa VpMP (IFP)</t>
  </si>
  <si>
    <t>DPFO, zdravotné a sociálne odvody</t>
  </si>
  <si>
    <t>DPH</t>
  </si>
  <si>
    <t>DPPO</t>
  </si>
  <si>
    <t>Spotrebná daň z minerálnych olejov</t>
  </si>
  <si>
    <t>Medziročné rasty váženej daňovej bázy</t>
  </si>
  <si>
    <t>Makroekonomické agregáty z RVS 2013-2015</t>
  </si>
  <si>
    <t xml:space="preserve">Prognóza daňových príjmov verejnej správy v metodike ESA95 (v tis. EUR) - NRVS 2014 - 2016 </t>
  </si>
  <si>
    <t>(bez sankcií)</t>
  </si>
  <si>
    <t>Ukazovateľ</t>
  </si>
  <si>
    <t>Dane z príjmov, ziskov a kapitálového majetku</t>
  </si>
  <si>
    <t>Daň z príjmov fyzických osôb*</t>
  </si>
  <si>
    <t>DPFO zo závislej činnosti**</t>
  </si>
  <si>
    <t>Daň z príjmov právnických osôb*</t>
  </si>
  <si>
    <t>Dane na tovary a služby</t>
  </si>
  <si>
    <t>Z minerálnych olejov</t>
  </si>
  <si>
    <t>Z liehu</t>
  </si>
  <si>
    <t>Z piva</t>
  </si>
  <si>
    <t>Z vína</t>
  </si>
  <si>
    <t>Z tabaku a tabakových výrobkov</t>
  </si>
  <si>
    <t>Z elektrickej energie</t>
  </si>
  <si>
    <t>Zo zemného plynu</t>
  </si>
  <si>
    <t>Z uhlia</t>
  </si>
  <si>
    <t>Dane z medzinárodného obchodu a transakcií</t>
  </si>
  <si>
    <t>Dovozné clo</t>
  </si>
  <si>
    <t>Dovozná prirážka</t>
  </si>
  <si>
    <t>Podiel na vybratých finančných prostriedkoch</t>
  </si>
  <si>
    <t>Ostatné colné príjmy</t>
  </si>
  <si>
    <t>Miestne dane</t>
  </si>
  <si>
    <t>Daň z nehnuteľností</t>
  </si>
  <si>
    <t>Dane za špecifické služby</t>
  </si>
  <si>
    <t>Daň z motorových vozidiel</t>
  </si>
  <si>
    <t>Ostatné dane</t>
  </si>
  <si>
    <t>Daň z emisných kvót</t>
  </si>
  <si>
    <t>Osobitný odvod vybraných fin.inštitúcií</t>
  </si>
  <si>
    <t>Úhrada za služby verejnosti poskytované STV a SRo</t>
  </si>
  <si>
    <t>Daň z úhrad za dobývací priestor</t>
  </si>
  <si>
    <t xml:space="preserve">do štátneho rozpočtu </t>
  </si>
  <si>
    <t xml:space="preserve">do obcí </t>
  </si>
  <si>
    <t>Daň z úhrad za uskladňovanie plynov alebo kvapalín</t>
  </si>
  <si>
    <t>Majetkové dane (do ŠR)</t>
  </si>
  <si>
    <t>Iné dane</t>
  </si>
  <si>
    <t>Fondy sociálneho a zdravotného poistenia (FSZP)</t>
  </si>
  <si>
    <t xml:space="preserve"> - EAO</t>
  </si>
  <si>
    <t xml:space="preserve"> - dlžné</t>
  </si>
  <si>
    <t>z toho: ročné zúčtovanie</t>
  </si>
  <si>
    <t>Daňové príjmy VS spolu</t>
  </si>
  <si>
    <t>FSZP spolu</t>
  </si>
  <si>
    <t>Daňové príjmy a príjmy FSZP spolu</t>
  </si>
  <si>
    <t>* hrubý výnos DPFO a DPPO neznížený o výdavky na verejnoprospešný účel (2%)</t>
  </si>
  <si>
    <t>** vplyv na dane a odvody z titulu vyšších miezd vplyvom kolektívneho vyjednávania bol zahrnutý do DPFO</t>
  </si>
  <si>
    <t>HDP (VpMP september 2013) mld.eur</t>
  </si>
  <si>
    <t>Daňovo odvodové prognózy (% HDP)</t>
  </si>
  <si>
    <t>NRVS 2014 - 2016 (% HDP)</t>
  </si>
  <si>
    <t>VpDP september 2013  (% HDP)</t>
  </si>
  <si>
    <t>Opatrenia neprerokované VpDP v septembri 2013</t>
  </si>
  <si>
    <t>z toho :  Ostatné opatrenia  (% HDP)</t>
  </si>
  <si>
    <t>z toho :  Nové legislatívne opatrenia  (% HDP)</t>
  </si>
  <si>
    <t>Opatrenia neprerokované VpDP v septembri 2013 (mil. eur)</t>
  </si>
  <si>
    <t>Zvýšenie príjmov ŠFA u osobitného odvodu v regul. odvetviach</t>
  </si>
  <si>
    <t>Jednorazové zvýšenie úspešnosti výberuDPH v roku 2014</t>
  </si>
  <si>
    <t>Predlženie osobitného odvodu v regul. odvetviach</t>
  </si>
  <si>
    <t>Zníženie sadzby DPPO z 23% na 22%</t>
  </si>
  <si>
    <t>Vplyv na dane z vyšších miezd z titulu kolektívneho vyjednávania</t>
  </si>
  <si>
    <t xml:space="preserve">Graf 16: Rast daňovej základne voči HDP (%, medziročne)
</t>
  </si>
  <si>
    <t xml:space="preserve">Graf 17: Porovnanie rastov daňových základní (%, medziročne)
</t>
  </si>
  <si>
    <t xml:space="preserve">Graf 18: Opatrenia neprerokované VpDP
(% HDP, ESA95)
</t>
  </si>
  <si>
    <t xml:space="preserve">Graf 19: Podiel daní a odvodov VS na HDP - RVS2014-2016 vs. VpDP september 2014
(% HDP, ESA95)
</t>
  </si>
  <si>
    <t>odvod z podnikania v regulovaných odvetviach</t>
  </si>
  <si>
    <t>úspory vo výdavkoch na medzispotrebu verejnej správy</t>
  </si>
  <si>
    <t>zníženie osobných výdavkov rozpočtu verejnej správy</t>
  </si>
  <si>
    <t>presun výplaty dividend z roka 2013 do roku 2014</t>
  </si>
  <si>
    <t>iné príjmy, vr. príjmov Telekomunikačného úradu</t>
  </si>
  <si>
    <t>Tab 41: Hospodárenie subjektov verejnej správy (ESA95, tis. eur)</t>
  </si>
  <si>
    <t>120-180</t>
  </si>
  <si>
    <t>70-120 (kompenzované vyššími nedaňovými príjmami a poklesom kapitálových výdavkov</t>
  </si>
  <si>
    <t>*Kvôli signalizačnému efektu sa predmetná suma nezverejňuje.</t>
  </si>
  <si>
    <t>Zdroj: MF SR, Štátna pokladnica, RRZ</t>
  </si>
  <si>
    <t>Tab 44: Medziročné agregátne zmeny (priemer za január-apríl)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</si>
</sst>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#,##0.0"/>
    <numFmt numFmtId="165" formatCode="[$-409]mmm\-yy;@"/>
    <numFmt numFmtId="166" formatCode="_-* #,##0.00\ _S_k_-;\-* #,##0.00\ _S_k_-;_-* &quot;-&quot;??\ _S_k_-;_-@_-"/>
    <numFmt numFmtId="167" formatCode="0.0"/>
    <numFmt numFmtId="168" formatCode="0.0%"/>
    <numFmt numFmtId="169" formatCode="0.000"/>
    <numFmt numFmtId="170" formatCode="m\/yyyy"/>
    <numFmt numFmtId="171" formatCode="0.0_ ;\-0.0\ "/>
    <numFmt numFmtId="172" formatCode="0.00_ ;\-0.00\ "/>
    <numFmt numFmtId="173" formatCode="#,##0.000"/>
    <numFmt numFmtId="174" formatCode="mm\-yy"/>
  </numFmts>
  <fonts count="1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  <charset val="238"/>
    </font>
    <font>
      <i/>
      <sz val="8"/>
      <color rgb="FF13B5EA"/>
      <name val="Constantia"/>
      <family val="1"/>
      <charset val="238"/>
    </font>
    <font>
      <b/>
      <sz val="9"/>
      <color theme="0"/>
      <name val="Constantia"/>
      <family val="1"/>
      <charset val="238"/>
    </font>
    <font>
      <b/>
      <sz val="10"/>
      <color rgb="FF13B5EA"/>
      <name val="Constantia"/>
      <family val="1"/>
      <charset val="238"/>
    </font>
    <font>
      <sz val="10"/>
      <color theme="1"/>
      <name val="Calibri"/>
      <family val="2"/>
      <scheme val="minor"/>
    </font>
    <font>
      <b/>
      <sz val="10"/>
      <color theme="0"/>
      <name val="Constantia"/>
      <family val="1"/>
      <charset val="238"/>
    </font>
    <font>
      <b/>
      <sz val="10"/>
      <color indexed="8"/>
      <name val="Constantia"/>
      <family val="1"/>
      <charset val="238"/>
    </font>
    <font>
      <b/>
      <sz val="10"/>
      <name val="Constantia"/>
      <family val="1"/>
      <charset val="238"/>
    </font>
    <font>
      <sz val="10"/>
      <color indexed="8"/>
      <name val="Constantia"/>
      <family val="1"/>
      <charset val="238"/>
    </font>
    <font>
      <sz val="10"/>
      <name val="Constantia"/>
      <family val="1"/>
      <charset val="238"/>
    </font>
    <font>
      <sz val="10"/>
      <color rgb="FF13B5EA"/>
      <name val="Constantia"/>
      <family val="1"/>
      <charset val="238"/>
    </font>
    <font>
      <sz val="10"/>
      <color indexed="9"/>
      <name val="Constantia"/>
      <family val="1"/>
      <charset val="238"/>
    </font>
    <font>
      <b/>
      <sz val="10"/>
      <color indexed="9"/>
      <name val="Constantia"/>
      <family val="1"/>
      <charset val="238"/>
    </font>
    <font>
      <sz val="10"/>
      <color theme="1"/>
      <name val="Constantia"/>
      <family val="1"/>
      <charset val="238"/>
    </font>
    <font>
      <b/>
      <sz val="10"/>
      <color theme="1"/>
      <name val="Constantia"/>
      <family val="1"/>
      <charset val="238"/>
    </font>
    <font>
      <i/>
      <sz val="10"/>
      <name val="Constantia"/>
      <family val="1"/>
      <charset val="238"/>
    </font>
    <font>
      <sz val="10"/>
      <color indexed="8"/>
      <name val="Arial Narrow"/>
      <family val="2"/>
      <charset val="238"/>
    </font>
    <font>
      <sz val="9"/>
      <name val="Constantia"/>
      <family val="1"/>
      <charset val="238"/>
    </font>
    <font>
      <b/>
      <sz val="9"/>
      <color rgb="FFFFFFFF"/>
      <name val="Constantia"/>
      <family val="1"/>
      <charset val="238"/>
    </font>
    <font>
      <sz val="9"/>
      <color theme="1"/>
      <name val="Constantia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000000"/>
      <name val="Constantia"/>
      <family val="1"/>
      <charset val="238"/>
    </font>
    <font>
      <b/>
      <sz val="9"/>
      <color rgb="FF000000"/>
      <name val="Constantia"/>
      <family val="1"/>
      <charset val="238"/>
    </font>
    <font>
      <b/>
      <sz val="9"/>
      <name val="Constantia"/>
      <family val="1"/>
      <charset val="238"/>
    </font>
    <font>
      <b/>
      <sz val="9"/>
      <color theme="1"/>
      <name val="Constantia"/>
      <family val="1"/>
      <charset val="238"/>
    </font>
    <font>
      <i/>
      <sz val="9"/>
      <color rgb="FF000000"/>
      <name val="Constantia"/>
      <family val="1"/>
      <charset val="238"/>
    </font>
    <font>
      <b/>
      <sz val="9"/>
      <color rgb="FF13B5EA"/>
      <name val="Constantia"/>
      <family val="1"/>
      <charset val="238"/>
    </font>
    <font>
      <b/>
      <sz val="10"/>
      <color rgb="FFFFFFFF"/>
      <name val="Constantia"/>
      <family val="1"/>
      <charset val="238"/>
    </font>
    <font>
      <b/>
      <sz val="10"/>
      <color rgb="FF000000"/>
      <name val="Constantia"/>
      <family val="1"/>
      <charset val="238"/>
    </font>
    <font>
      <sz val="10"/>
      <color rgb="FF000000"/>
      <name val="Constantia"/>
      <family val="1"/>
      <charset val="238"/>
    </font>
    <font>
      <i/>
      <sz val="9"/>
      <color rgb="FF13B5EA"/>
      <name val="Constantia"/>
      <family val="1"/>
      <charset val="238"/>
    </font>
    <font>
      <u/>
      <sz val="10"/>
      <color rgb="FF008080"/>
      <name val="Constantia"/>
      <family val="1"/>
      <charset val="238"/>
    </font>
    <font>
      <i/>
      <u/>
      <sz val="8"/>
      <color rgb="FF008080"/>
      <name val="Constantia"/>
      <family val="1"/>
      <charset val="238"/>
    </font>
    <font>
      <sz val="11"/>
      <color theme="1"/>
      <name val="Constantia"/>
      <family val="1"/>
      <charset val="238"/>
    </font>
    <font>
      <b/>
      <sz val="11"/>
      <color theme="1"/>
      <name val="Constantia"/>
      <family val="1"/>
      <charset val="238"/>
    </font>
    <font>
      <i/>
      <sz val="9"/>
      <color theme="1"/>
      <name val="Constantia"/>
      <family val="1"/>
      <charset val="238"/>
    </font>
    <font>
      <sz val="9"/>
      <color rgb="FF13B5EA"/>
      <name val="Constantia"/>
      <family val="1"/>
    </font>
    <font>
      <b/>
      <sz val="10"/>
      <color theme="0"/>
      <name val="Constantia"/>
      <family val="1"/>
    </font>
    <font>
      <sz val="9"/>
      <color theme="0"/>
      <name val="Constantia"/>
      <family val="1"/>
    </font>
    <font>
      <sz val="10"/>
      <name val="Constantia"/>
      <family val="1"/>
    </font>
    <font>
      <sz val="10"/>
      <color theme="1"/>
      <name val="Constantia"/>
      <family val="1"/>
    </font>
    <font>
      <sz val="9"/>
      <name val="Constantia"/>
      <family val="1"/>
    </font>
    <font>
      <sz val="9"/>
      <color theme="1"/>
      <name val="Constantia"/>
      <family val="1"/>
    </font>
    <font>
      <sz val="9"/>
      <color rgb="FFFF0000"/>
      <name val="Constantia"/>
      <family val="1"/>
    </font>
    <font>
      <i/>
      <sz val="10"/>
      <color rgb="FF13B5EA"/>
      <name val="Constantia"/>
      <family val="1"/>
    </font>
    <font>
      <b/>
      <sz val="9"/>
      <color theme="1"/>
      <name val="Constantia"/>
      <family val="1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13B5EA"/>
      <name val="Constantia"/>
      <family val="1"/>
    </font>
    <font>
      <sz val="10"/>
      <color theme="0"/>
      <name val="Constantia"/>
      <family val="1"/>
    </font>
    <font>
      <sz val="10"/>
      <color theme="1"/>
      <name val="Calibri"/>
      <family val="2"/>
      <charset val="238"/>
    </font>
    <font>
      <i/>
      <sz val="10"/>
      <color theme="1"/>
      <name val="Constantia"/>
      <family val="1"/>
      <charset val="238"/>
    </font>
    <font>
      <b/>
      <sz val="11"/>
      <color rgb="FF13B5EA"/>
      <name val="Constantia"/>
      <family val="1"/>
      <charset val="238"/>
    </font>
    <font>
      <b/>
      <sz val="8"/>
      <name val="Arial"/>
      <family val="2"/>
    </font>
    <font>
      <sz val="9"/>
      <color theme="0"/>
      <name val="Constantia"/>
      <family val="1"/>
      <charset val="238"/>
    </font>
    <font>
      <sz val="8"/>
      <name val="Arial"/>
      <family val="2"/>
    </font>
    <font>
      <sz val="8"/>
      <color theme="0"/>
      <name val="Constantia"/>
      <family val="1"/>
      <charset val="238"/>
    </font>
    <font>
      <sz val="8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.5"/>
      <name val="Arial"/>
      <family val="2"/>
    </font>
    <font>
      <sz val="8"/>
      <name val="Constantia"/>
      <family val="1"/>
      <charset val="238"/>
    </font>
    <font>
      <b/>
      <sz val="8"/>
      <color theme="0"/>
      <name val="Constantia"/>
      <family val="1"/>
      <charset val="238"/>
    </font>
    <font>
      <sz val="11"/>
      <color theme="1"/>
      <name val="Calibri"/>
      <family val="2"/>
      <charset val="238"/>
    </font>
    <font>
      <sz val="8"/>
      <color rgb="FFFFFFFF"/>
      <name val="Constantia"/>
      <family val="1"/>
      <charset val="238"/>
    </font>
    <font>
      <sz val="9"/>
      <color rgb="FFFFFFFF"/>
      <name val="Constantia"/>
      <family val="1"/>
      <charset val="238"/>
    </font>
    <font>
      <b/>
      <sz val="8"/>
      <color rgb="FF13B5EA"/>
      <name val="Constantia"/>
      <family val="1"/>
      <charset val="238"/>
    </font>
    <font>
      <b/>
      <sz val="9"/>
      <color rgb="FFFF0000"/>
      <name val="Constantia"/>
      <family val="1"/>
      <charset val="238"/>
    </font>
    <font>
      <i/>
      <sz val="8"/>
      <color theme="1"/>
      <name val="Constantia"/>
      <family val="1"/>
      <charset val="238"/>
    </font>
    <font>
      <b/>
      <sz val="8"/>
      <color rgb="FFFFFFFF"/>
      <name val="Constantia"/>
      <family val="1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rgb="FF000000"/>
      <name val="Constantia"/>
      <family val="1"/>
      <charset val="238"/>
    </font>
    <font>
      <sz val="8"/>
      <color theme="1"/>
      <name val="Constantia"/>
      <family val="1"/>
      <charset val="238"/>
    </font>
    <font>
      <b/>
      <sz val="8"/>
      <color rgb="FF000000"/>
      <name val="Constantia"/>
      <family val="1"/>
      <charset val="238"/>
    </font>
    <font>
      <sz val="9"/>
      <color indexed="9"/>
      <name val="Constantia"/>
      <family val="1"/>
      <charset val="238"/>
    </font>
    <font>
      <b/>
      <sz val="9"/>
      <color indexed="9"/>
      <name val="Constantia"/>
      <family val="1"/>
      <charset val="238"/>
    </font>
    <font>
      <i/>
      <sz val="9"/>
      <name val="Constantia"/>
      <family val="1"/>
      <charset val="238"/>
    </font>
    <font>
      <sz val="9"/>
      <name val="Arial"/>
      <family val="2"/>
      <charset val="238"/>
    </font>
    <font>
      <i/>
      <sz val="8"/>
      <name val="Constantia"/>
      <family val="1"/>
      <charset val="238"/>
    </font>
    <font>
      <b/>
      <sz val="11"/>
      <color theme="0"/>
      <name val="Constantia"/>
      <family val="1"/>
      <charset val="238"/>
    </font>
    <font>
      <b/>
      <strike/>
      <sz val="8"/>
      <color theme="0"/>
      <name val="Constantia"/>
      <family val="1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40"/>
      <name val="Constantia"/>
      <family val="1"/>
      <charset val="238"/>
    </font>
    <font>
      <b/>
      <i/>
      <sz val="9"/>
      <name val="Constantia"/>
      <family val="1"/>
      <charset val="238"/>
    </font>
    <font>
      <sz val="8"/>
      <color rgb="FF13B5EA"/>
      <name val="Constantia"/>
      <family val="1"/>
      <charset val="238"/>
    </font>
    <font>
      <sz val="11"/>
      <color rgb="FF13B5EA"/>
      <name val="Calibri"/>
      <family val="2"/>
      <charset val="238"/>
      <scheme val="minor"/>
    </font>
    <font>
      <sz val="9"/>
      <color rgb="FF13B5EA"/>
      <name val="Constantia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00B0F0"/>
      <name val="Constantia"/>
      <family val="1"/>
      <charset val="238"/>
    </font>
    <font>
      <strike/>
      <sz val="9"/>
      <name val="Constantia"/>
      <family val="1"/>
      <charset val="238"/>
    </font>
    <font>
      <i/>
      <sz val="8"/>
      <color rgb="FF008080"/>
      <name val="Constantia"/>
      <family val="1"/>
      <charset val="238"/>
    </font>
    <font>
      <i/>
      <sz val="8"/>
      <color rgb="FFFFFFFF"/>
      <name val="Constantia"/>
      <family val="1"/>
      <charset val="238"/>
    </font>
    <font>
      <b/>
      <sz val="10"/>
      <color rgb="FF13B5EB"/>
      <name val="Constantia"/>
      <family val="1"/>
      <charset val="238"/>
    </font>
    <font>
      <sz val="10"/>
      <color rgb="FFFFFFFF"/>
      <name val="Constantia"/>
      <family val="1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i/>
      <sz val="10"/>
      <color rgb="FF13B5EA"/>
      <name val="Constantia"/>
      <family val="1"/>
      <charset val="238"/>
    </font>
    <font>
      <b/>
      <sz val="10"/>
      <color rgb="FF3366FF"/>
      <name val="Constantia"/>
      <family val="1"/>
      <charset val="238"/>
    </font>
    <font>
      <i/>
      <vertAlign val="superscript"/>
      <sz val="9"/>
      <color theme="1"/>
      <name val="Constantia"/>
      <family val="1"/>
      <charset val="238"/>
    </font>
    <font>
      <vertAlign val="superscript"/>
      <sz val="9"/>
      <color theme="1"/>
      <name val="Constantia"/>
      <family val="1"/>
      <charset val="238"/>
    </font>
    <font>
      <b/>
      <vertAlign val="superscript"/>
      <sz val="9"/>
      <color theme="1"/>
      <name val="Constantia"/>
      <family val="1"/>
      <charset val="238"/>
    </font>
    <font>
      <i/>
      <sz val="7"/>
      <color rgb="FF13B5EA"/>
      <name val="Times New Roman"/>
      <family val="1"/>
      <charset val="238"/>
    </font>
    <font>
      <b/>
      <sz val="11"/>
      <name val="Constantia"/>
      <family val="1"/>
      <charset val="238"/>
    </font>
    <font>
      <sz val="9"/>
      <color theme="1"/>
      <name val="Calibri"/>
      <family val="2"/>
      <scheme val="minor"/>
    </font>
    <font>
      <b/>
      <sz val="9"/>
      <color indexed="8"/>
      <name val="Constantia"/>
      <family val="1"/>
      <charset val="238"/>
    </font>
    <font>
      <sz val="9"/>
      <color indexed="8"/>
      <name val="Constantia"/>
      <family val="1"/>
      <charset val="238"/>
    </font>
    <font>
      <sz val="10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indexed="44"/>
        <bgColor indexed="58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58595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13B5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rgb="FF13B5EA"/>
      </top>
      <bottom/>
      <diagonal/>
    </border>
    <border>
      <left/>
      <right/>
      <top/>
      <bottom style="thin">
        <color rgb="FF13B5EA"/>
      </bottom>
      <diagonal/>
    </border>
    <border>
      <left style="thin">
        <color theme="0"/>
      </left>
      <right/>
      <top/>
      <bottom/>
      <diagonal/>
    </border>
    <border>
      <left/>
      <right style="thin">
        <color rgb="FF13B5EA"/>
      </right>
      <top/>
      <bottom/>
      <diagonal/>
    </border>
    <border>
      <left/>
      <right style="thin">
        <color rgb="FF13B5EA"/>
      </right>
      <top/>
      <bottom style="thin">
        <color rgb="FF13B5EA"/>
      </bottom>
      <diagonal/>
    </border>
    <border>
      <left/>
      <right style="medium">
        <color rgb="FF13B5EA"/>
      </right>
      <top/>
      <bottom/>
      <diagonal/>
    </border>
    <border>
      <left/>
      <right style="medium">
        <color rgb="FF13B5EA"/>
      </right>
      <top/>
      <bottom style="medium">
        <color rgb="FF13B5EA"/>
      </bottom>
      <diagonal/>
    </border>
    <border>
      <left/>
      <right/>
      <top/>
      <bottom style="medium">
        <color rgb="FF13B5EA"/>
      </bottom>
      <diagonal/>
    </border>
    <border>
      <left/>
      <right/>
      <top/>
      <bottom style="medium">
        <color rgb="FF00B0F0"/>
      </bottom>
      <diagonal/>
    </border>
    <border>
      <left/>
      <right/>
      <top style="medium">
        <color rgb="FF13B5EA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/>
      <diagonal/>
    </border>
    <border>
      <left/>
      <right style="medium">
        <color rgb="FF13B5EA"/>
      </right>
      <top style="medium">
        <color rgb="FF13B5EA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13B5EA"/>
      </top>
      <bottom style="thin">
        <color rgb="FF13B5EA"/>
      </bottom>
      <diagonal/>
    </border>
    <border>
      <left style="medium">
        <color rgb="FF13B5EA"/>
      </left>
      <right style="medium">
        <color rgb="FF13B5EA"/>
      </right>
      <top/>
      <bottom style="medium">
        <color rgb="FF13B5EA"/>
      </bottom>
      <diagonal/>
    </border>
    <border>
      <left style="medium">
        <color rgb="FF13B5EA"/>
      </left>
      <right/>
      <top style="medium">
        <color rgb="FF13B5EA"/>
      </top>
      <bottom/>
      <diagonal/>
    </border>
    <border>
      <left style="medium">
        <color rgb="FF13B5EA"/>
      </left>
      <right/>
      <top/>
      <bottom style="medium">
        <color rgb="FF13B5EA"/>
      </bottom>
      <diagonal/>
    </border>
    <border>
      <left style="medium">
        <color rgb="FF13B5EA"/>
      </left>
      <right style="medium">
        <color rgb="FF13B5EA"/>
      </right>
      <top/>
      <bottom/>
      <diagonal/>
    </border>
    <border>
      <left style="medium">
        <color rgb="FF13B5EA"/>
      </left>
      <right style="medium">
        <color rgb="FF13B5EA"/>
      </right>
      <top style="medium">
        <color rgb="FF13B5EA"/>
      </top>
      <bottom style="medium">
        <color rgb="FF13B5EA"/>
      </bottom>
      <diagonal/>
    </border>
    <border>
      <left/>
      <right style="medium">
        <color rgb="FF13B5EA"/>
      </right>
      <top style="medium">
        <color rgb="FF13B5EA"/>
      </top>
      <bottom style="medium">
        <color rgb="FF13B5EA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13B5EA"/>
      </left>
      <right style="medium">
        <color rgb="FF13B5EA"/>
      </right>
      <top style="medium">
        <color indexed="64"/>
      </top>
      <bottom style="medium">
        <color indexed="64"/>
      </bottom>
      <diagonal/>
    </border>
    <border>
      <left/>
      <right style="medium">
        <color rgb="FF13B5EA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rgb="FF13B5EA"/>
      </top>
      <bottom/>
      <diagonal/>
    </border>
    <border>
      <left style="medium">
        <color rgb="FF13B5EA"/>
      </left>
      <right style="medium">
        <color rgb="FF13B5EA"/>
      </right>
      <top style="double">
        <color rgb="FF13B5EA"/>
      </top>
      <bottom/>
      <diagonal/>
    </border>
    <border>
      <left/>
      <right style="medium">
        <color rgb="FF13B5EA"/>
      </right>
      <top style="double">
        <color rgb="FF13B5EA"/>
      </top>
      <bottom/>
      <diagonal/>
    </border>
    <border>
      <left style="medium">
        <color rgb="FF13B5EA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13B5EA"/>
      </top>
      <bottom/>
      <diagonal/>
    </border>
    <border>
      <left/>
      <right style="medium">
        <color rgb="FFFFFFFF"/>
      </right>
      <top style="medium">
        <color rgb="FF13B5EA"/>
      </top>
      <bottom/>
      <diagonal/>
    </border>
    <border>
      <left style="medium">
        <color rgb="FF13B5EA"/>
      </left>
      <right style="medium">
        <color rgb="FFFFFFFF"/>
      </right>
      <top/>
      <bottom style="medium">
        <color rgb="FF13B5EA"/>
      </bottom>
      <diagonal/>
    </border>
    <border>
      <left/>
      <right style="medium">
        <color rgb="FFFFFFFF"/>
      </right>
      <top/>
      <bottom style="medium">
        <color rgb="FF13B5EA"/>
      </bottom>
      <diagonal/>
    </border>
    <border>
      <left style="medium">
        <color rgb="FFFFFFFF"/>
      </left>
      <right/>
      <top/>
      <bottom style="medium">
        <color rgb="FF13B5EA"/>
      </bottom>
      <diagonal/>
    </border>
    <border>
      <left style="medium">
        <color rgb="FF13B5EB"/>
      </left>
      <right style="medium">
        <color rgb="FF13B5EB"/>
      </right>
      <top/>
      <bottom/>
      <diagonal/>
    </border>
    <border>
      <left/>
      <right style="medium">
        <color rgb="FF13B5EB"/>
      </right>
      <top/>
      <bottom/>
      <diagonal/>
    </border>
    <border>
      <left style="medium">
        <color rgb="FF13B5EB"/>
      </left>
      <right/>
      <top style="medium">
        <color rgb="FF13B5EA"/>
      </top>
      <bottom/>
      <diagonal/>
    </border>
    <border>
      <left style="medium">
        <color rgb="FF13B5EB"/>
      </left>
      <right/>
      <top/>
      <bottom/>
      <diagonal/>
    </border>
    <border>
      <left style="medium">
        <color rgb="FF13B5EB"/>
      </left>
      <right style="medium">
        <color rgb="FF13B5EB"/>
      </right>
      <top/>
      <bottom style="medium">
        <color rgb="FF13B5EB"/>
      </bottom>
      <diagonal/>
    </border>
    <border>
      <left/>
      <right style="medium">
        <color rgb="FF13B5EB"/>
      </right>
      <top/>
      <bottom style="medium">
        <color rgb="FF13B5EB"/>
      </bottom>
      <diagonal/>
    </border>
    <border>
      <left/>
      <right/>
      <top/>
      <bottom style="medium">
        <color rgb="FF13B5EB"/>
      </bottom>
      <diagonal/>
    </border>
    <border>
      <left style="medium">
        <color rgb="FF13B5EB"/>
      </left>
      <right/>
      <top/>
      <bottom style="medium">
        <color rgb="FF13B5EB"/>
      </bottom>
      <diagonal/>
    </border>
    <border>
      <left/>
      <right style="medium">
        <color rgb="FFFFFFFF"/>
      </right>
      <top/>
      <bottom style="medium">
        <color rgb="FF13B5EB"/>
      </bottom>
      <diagonal/>
    </border>
    <border>
      <left/>
      <right/>
      <top style="medium">
        <color rgb="FF13B5EB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thin">
        <color rgb="FF13B5EA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13B5EA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13B5EA"/>
      </left>
      <right/>
      <top/>
      <bottom style="thin">
        <color rgb="FF13B5EA"/>
      </bottom>
      <diagonal/>
    </border>
    <border>
      <left style="thin">
        <color rgb="FF13B5EA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8" fillId="0" borderId="0"/>
    <xf numFmtId="165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6" fillId="0" borderId="0"/>
    <xf numFmtId="0" fontId="5" fillId="0" borderId="0"/>
    <xf numFmtId="0" fontId="7" fillId="0" borderId="0"/>
    <xf numFmtId="0" fontId="4" fillId="0" borderId="0"/>
    <xf numFmtId="0" fontId="60" fillId="0" borderId="0"/>
    <xf numFmtId="4" fontId="63" fillId="3" borderId="12" applyNumberFormat="0" applyProtection="0">
      <alignment horizontal="left" vertical="center" indent="1"/>
    </xf>
    <xf numFmtId="4" fontId="65" fillId="4" borderId="12" applyNumberFormat="0" applyProtection="0">
      <alignment horizontal="left" vertical="center" indent="1"/>
    </xf>
    <xf numFmtId="4" fontId="63" fillId="5" borderId="12" applyNumberFormat="0" applyProtection="0">
      <alignment horizontal="left" vertical="center" indent="1"/>
    </xf>
    <xf numFmtId="4" fontId="69" fillId="6" borderId="12" applyNumberFormat="0" applyProtection="0">
      <alignment vertical="center"/>
    </xf>
    <xf numFmtId="0" fontId="65" fillId="7" borderId="12" applyNumberFormat="0" applyProtection="0">
      <alignment horizontal="left" vertical="center" indent="1"/>
    </xf>
    <xf numFmtId="0" fontId="65" fillId="8" borderId="12" applyNumberFormat="0" applyProtection="0">
      <alignment horizontal="left" vertical="center" indent="1"/>
    </xf>
    <xf numFmtId="0" fontId="9" fillId="0" borderId="0"/>
    <xf numFmtId="0" fontId="9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117" fillId="0" borderId="0"/>
    <xf numFmtId="9" fontId="9" fillId="0" borderId="0" applyFont="0" applyFill="0" applyBorder="0" applyAlignment="0" applyProtection="0"/>
  </cellStyleXfs>
  <cellXfs count="1070">
    <xf numFmtId="0" fontId="0" fillId="0" borderId="0" xfId="0"/>
    <xf numFmtId="0" fontId="13" fillId="0" borderId="0" xfId="0" applyFont="1"/>
    <xf numFmtId="0" fontId="14" fillId="2" borderId="0" xfId="0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164" fontId="16" fillId="0" borderId="0" xfId="3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indent="1"/>
    </xf>
    <xf numFmtId="164" fontId="18" fillId="0" borderId="0" xfId="4" applyNumberFormat="1" applyFont="1" applyFill="1" applyBorder="1" applyAlignment="1" applyProtection="1">
      <alignment horizontal="right" vertical="center"/>
      <protection locked="0"/>
    </xf>
    <xf numFmtId="164" fontId="17" fillId="0" borderId="0" xfId="1" applyNumberFormat="1" applyFont="1" applyFill="1" applyBorder="1" applyAlignment="1">
      <alignment horizontal="right" vertical="center" wrapText="1"/>
    </xf>
    <xf numFmtId="164" fontId="17" fillId="0" borderId="0" xfId="1" applyNumberFormat="1" applyFont="1" applyBorder="1" applyAlignment="1">
      <alignment horizontal="right" vertical="center" wrapText="1"/>
    </xf>
    <xf numFmtId="164" fontId="18" fillId="0" borderId="0" xfId="3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15" fillId="0" borderId="0" xfId="1" applyNumberFormat="1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indent="2"/>
    </xf>
    <xf numFmtId="164" fontId="18" fillId="0" borderId="0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indent="4"/>
    </xf>
    <xf numFmtId="0" fontId="17" fillId="0" borderId="0" xfId="0" applyFont="1" applyFill="1" applyBorder="1" applyAlignment="1">
      <alignment horizontal="left" vertical="center" indent="3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164" fontId="12" fillId="0" borderId="2" xfId="1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20" fillId="2" borderId="0" xfId="7" applyFont="1" applyFill="1" applyBorder="1" applyAlignment="1">
      <alignment vertical="center"/>
    </xf>
    <xf numFmtId="0" fontId="21" fillId="2" borderId="0" xfId="7" applyFont="1" applyFill="1" applyBorder="1" applyAlignment="1">
      <alignment horizontal="right" vertical="center"/>
    </xf>
    <xf numFmtId="0" fontId="21" fillId="2" borderId="3" xfId="7" applyFont="1" applyFill="1" applyBorder="1" applyAlignment="1">
      <alignment horizontal="right" vertical="center"/>
    </xf>
    <xf numFmtId="0" fontId="18" fillId="0" borderId="0" xfId="7" applyFont="1" applyBorder="1" applyAlignment="1">
      <alignment vertical="center"/>
    </xf>
    <xf numFmtId="3" fontId="18" fillId="0" borderId="0" xfId="7" applyNumberFormat="1" applyFont="1" applyBorder="1" applyAlignment="1">
      <alignment vertical="center"/>
    </xf>
    <xf numFmtId="3" fontId="18" fillId="0" borderId="4" xfId="7" applyNumberFormat="1" applyFont="1" applyBorder="1" applyAlignment="1">
      <alignment vertical="center"/>
    </xf>
    <xf numFmtId="167" fontId="18" fillId="0" borderId="0" xfId="7" applyNumberFormat="1" applyFont="1" applyBorder="1" applyAlignment="1">
      <alignment vertical="center"/>
    </xf>
    <xf numFmtId="3" fontId="18" fillId="0" borderId="0" xfId="7" applyNumberFormat="1" applyFont="1" applyFill="1" applyBorder="1" applyAlignment="1">
      <alignment vertical="center"/>
    </xf>
    <xf numFmtId="3" fontId="18" fillId="0" borderId="4" xfId="7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2" xfId="7" applyFont="1" applyBorder="1" applyAlignment="1">
      <alignment vertical="center"/>
    </xf>
    <xf numFmtId="3" fontId="18" fillId="0" borderId="2" xfId="7" applyNumberFormat="1" applyFont="1" applyBorder="1" applyAlignment="1">
      <alignment vertical="center"/>
    </xf>
    <xf numFmtId="3" fontId="18" fillId="0" borderId="5" xfId="7" applyNumberFormat="1" applyFont="1" applyBorder="1" applyAlignment="1">
      <alignment vertical="center"/>
    </xf>
    <xf numFmtId="167" fontId="18" fillId="0" borderId="2" xfId="7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2"/>
    </xf>
    <xf numFmtId="3" fontId="23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indent="4"/>
    </xf>
    <xf numFmtId="167" fontId="23" fillId="0" borderId="0" xfId="0" applyNumberFormat="1" applyFont="1" applyFill="1" applyBorder="1" applyAlignment="1">
      <alignment vertical="center"/>
    </xf>
    <xf numFmtId="0" fontId="15" fillId="2" borderId="0" xfId="0" applyFont="1" applyFill="1" applyBorder="1"/>
    <xf numFmtId="0" fontId="14" fillId="2" borderId="0" xfId="0" applyFont="1" applyFill="1" applyBorder="1" applyAlignment="1">
      <alignment horizontal="right"/>
    </xf>
    <xf numFmtId="0" fontId="0" fillId="0" borderId="0" xfId="0" applyFill="1"/>
    <xf numFmtId="0" fontId="17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indent="2"/>
    </xf>
    <xf numFmtId="0" fontId="17" fillId="0" borderId="2" xfId="0" applyFont="1" applyFill="1" applyBorder="1" applyAlignment="1">
      <alignment horizontal="left" indent="2"/>
    </xf>
    <xf numFmtId="3" fontId="17" fillId="0" borderId="2" xfId="0" applyNumberFormat="1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 indent="4"/>
    </xf>
    <xf numFmtId="167" fontId="17" fillId="0" borderId="0" xfId="2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left" indent="4"/>
    </xf>
    <xf numFmtId="167" fontId="17" fillId="0" borderId="2" xfId="2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/>
    <xf numFmtId="0" fontId="14" fillId="2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67" fontId="18" fillId="0" borderId="0" xfId="2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Alignment="1">
      <alignment horizontal="left" vertical="center" indent="2"/>
    </xf>
    <xf numFmtId="16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167" fontId="18" fillId="0" borderId="0" xfId="0" applyNumberFormat="1" applyFont="1" applyFill="1" applyAlignment="1">
      <alignment vertical="center"/>
    </xf>
    <xf numFmtId="0" fontId="18" fillId="0" borderId="1" xfId="0" applyFont="1" applyFill="1" applyBorder="1" applyAlignment="1">
      <alignment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right" vertical="center"/>
    </xf>
    <xf numFmtId="167" fontId="12" fillId="0" borderId="2" xfId="0" applyNumberFormat="1" applyFont="1" applyFill="1" applyBorder="1" applyAlignment="1">
      <alignment vertical="center"/>
    </xf>
    <xf numFmtId="0" fontId="17" fillId="0" borderId="1" xfId="0" applyFont="1" applyFill="1" applyBorder="1"/>
    <xf numFmtId="3" fontId="17" fillId="0" borderId="1" xfId="0" applyNumberFormat="1" applyFont="1" applyFill="1" applyBorder="1" applyAlignment="1">
      <alignment vertical="center"/>
    </xf>
    <xf numFmtId="0" fontId="25" fillId="0" borderId="2" xfId="0" applyFont="1" applyBorder="1"/>
    <xf numFmtId="0" fontId="25" fillId="0" borderId="0" xfId="0" applyFont="1"/>
    <xf numFmtId="0" fontId="10" fillId="0" borderId="1" xfId="0" applyFont="1" applyBorder="1" applyAlignment="1">
      <alignment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167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67" fontId="18" fillId="0" borderId="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167" fontId="18" fillId="0" borderId="0" xfId="0" applyNumberFormat="1" applyFont="1" applyAlignment="1">
      <alignment vertical="center"/>
    </xf>
    <xf numFmtId="167" fontId="18" fillId="0" borderId="1" xfId="0" applyNumberFormat="1" applyFont="1" applyBorder="1" applyAlignment="1">
      <alignment vertical="center"/>
    </xf>
    <xf numFmtId="167" fontId="18" fillId="0" borderId="2" xfId="0" applyNumberFormat="1" applyFont="1" applyBorder="1" applyAlignment="1">
      <alignment vertical="center"/>
    </xf>
    <xf numFmtId="0" fontId="21" fillId="2" borderId="0" xfId="0" applyFont="1" applyFill="1" applyAlignment="1">
      <alignment vertical="center" wrapText="1"/>
    </xf>
    <xf numFmtId="0" fontId="18" fillId="0" borderId="0" xfId="0" applyFont="1"/>
    <xf numFmtId="167" fontId="26" fillId="0" borderId="0" xfId="0" applyNumberFormat="1" applyFont="1" applyAlignment="1">
      <alignment horizontal="center" vertical="center"/>
    </xf>
    <xf numFmtId="167" fontId="18" fillId="0" borderId="0" xfId="0" applyNumberFormat="1" applyFont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7" fontId="26" fillId="0" borderId="0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2" fillId="0" borderId="0" xfId="0" applyFont="1"/>
    <xf numFmtId="167" fontId="22" fillId="0" borderId="0" xfId="0" applyNumberFormat="1" applyFont="1"/>
    <xf numFmtId="2" fontId="0" fillId="0" borderId="0" xfId="0" applyNumberFormat="1"/>
    <xf numFmtId="167" fontId="0" fillId="0" borderId="0" xfId="0" applyNumberFormat="1"/>
    <xf numFmtId="0" fontId="22" fillId="0" borderId="1" xfId="0" applyFont="1" applyBorder="1"/>
    <xf numFmtId="2" fontId="18" fillId="0" borderId="1" xfId="0" applyNumberFormat="1" applyFont="1" applyBorder="1" applyAlignment="1">
      <alignment vertical="center"/>
    </xf>
    <xf numFmtId="0" fontId="6" fillId="0" borderId="0" xfId="8"/>
    <xf numFmtId="0" fontId="28" fillId="0" borderId="6" xfId="8" applyFont="1" applyBorder="1" applyAlignment="1">
      <alignment vertical="center" wrapText="1"/>
    </xf>
    <xf numFmtId="0" fontId="28" fillId="0" borderId="6" xfId="8" applyFont="1" applyBorder="1" applyAlignment="1">
      <alignment horizontal="center" vertical="center" wrapText="1"/>
    </xf>
    <xf numFmtId="0" fontId="26" fillId="0" borderId="6" xfId="8" applyFont="1" applyBorder="1" applyAlignment="1">
      <alignment horizontal="center" vertical="center" wrapText="1"/>
    </xf>
    <xf numFmtId="0" fontId="26" fillId="0" borderId="6" xfId="8" applyFont="1" applyBorder="1" applyAlignment="1">
      <alignment vertical="center" wrapText="1"/>
    </xf>
    <xf numFmtId="0" fontId="28" fillId="0" borderId="7" xfId="8" applyFont="1" applyBorder="1" applyAlignment="1">
      <alignment vertical="center" wrapText="1"/>
    </xf>
    <xf numFmtId="0" fontId="28" fillId="0" borderId="7" xfId="8" applyFont="1" applyBorder="1" applyAlignment="1">
      <alignment horizontal="center" vertical="center" wrapText="1"/>
    </xf>
    <xf numFmtId="0" fontId="26" fillId="0" borderId="7" xfId="8" applyFont="1" applyBorder="1" applyAlignment="1">
      <alignment vertical="center" wrapText="1"/>
    </xf>
    <xf numFmtId="0" fontId="26" fillId="0" borderId="7" xfId="8" applyFont="1" applyBorder="1" applyAlignment="1">
      <alignment horizontal="center" vertical="center" wrapText="1"/>
    </xf>
    <xf numFmtId="0" fontId="10" fillId="0" borderId="0" xfId="8" applyFont="1" applyAlignment="1">
      <alignment vertical="center"/>
    </xf>
    <xf numFmtId="0" fontId="12" fillId="0" borderId="0" xfId="8" applyFont="1" applyAlignment="1">
      <alignment vertical="center"/>
    </xf>
    <xf numFmtId="0" fontId="30" fillId="2" borderId="0" xfId="8" applyFont="1" applyFill="1" applyAlignment="1">
      <alignment vertical="center"/>
    </xf>
    <xf numFmtId="0" fontId="31" fillId="0" borderId="0" xfId="8" applyFont="1" applyAlignment="1">
      <alignment vertical="center"/>
    </xf>
    <xf numFmtId="0" fontId="31" fillId="0" borderId="0" xfId="8" applyFont="1" applyAlignment="1">
      <alignment horizontal="right" vertical="center"/>
    </xf>
    <xf numFmtId="0" fontId="32" fillId="0" borderId="8" xfId="8" applyFont="1" applyBorder="1" applyAlignment="1">
      <alignment vertical="center"/>
    </xf>
    <xf numFmtId="167" fontId="32" fillId="0" borderId="8" xfId="8" applyNumberFormat="1" applyFont="1" applyBorder="1" applyAlignment="1">
      <alignment horizontal="right" vertical="center"/>
    </xf>
    <xf numFmtId="0" fontId="32" fillId="0" borderId="8" xfId="8" applyFont="1" applyBorder="1" applyAlignment="1">
      <alignment horizontal="right" vertical="center"/>
    </xf>
    <xf numFmtId="0" fontId="32" fillId="0" borderId="0" xfId="8" applyFont="1" applyAlignment="1">
      <alignment vertical="center"/>
    </xf>
    <xf numFmtId="0" fontId="30" fillId="0" borderId="0" xfId="8" applyFont="1" applyAlignment="1">
      <alignment vertical="center"/>
    </xf>
    <xf numFmtId="167" fontId="33" fillId="0" borderId="0" xfId="8" applyNumberFormat="1" applyFont="1" applyAlignment="1">
      <alignment horizontal="right" vertical="center"/>
    </xf>
    <xf numFmtId="1" fontId="34" fillId="0" borderId="0" xfId="8" applyNumberFormat="1" applyFont="1"/>
    <xf numFmtId="167" fontId="26" fillId="0" borderId="0" xfId="8" applyNumberFormat="1" applyFont="1" applyAlignment="1">
      <alignment horizontal="right" vertical="center"/>
    </xf>
    <xf numFmtId="1" fontId="28" fillId="0" borderId="0" xfId="8" applyNumberFormat="1" applyFont="1"/>
    <xf numFmtId="1" fontId="33" fillId="0" borderId="0" xfId="8" applyNumberFormat="1" applyFont="1"/>
    <xf numFmtId="0" fontId="28" fillId="0" borderId="0" xfId="8" applyFont="1"/>
    <xf numFmtId="0" fontId="26" fillId="0" borderId="0" xfId="8" applyFont="1" applyAlignment="1">
      <alignment vertical="center"/>
    </xf>
    <xf numFmtId="0" fontId="26" fillId="0" borderId="8" xfId="8" applyFont="1" applyBorder="1" applyAlignment="1">
      <alignment vertical="center"/>
    </xf>
    <xf numFmtId="167" fontId="26" fillId="0" borderId="8" xfId="8" applyNumberFormat="1" applyFont="1" applyBorder="1" applyAlignment="1">
      <alignment horizontal="right" vertical="center"/>
    </xf>
    <xf numFmtId="0" fontId="26" fillId="0" borderId="9" xfId="8" applyFont="1" applyBorder="1" applyAlignment="1">
      <alignment vertical="center"/>
    </xf>
    <xf numFmtId="1" fontId="28" fillId="0" borderId="9" xfId="8" applyNumberFormat="1" applyFont="1" applyBorder="1"/>
    <xf numFmtId="0" fontId="35" fillId="0" borderId="8" xfId="8" applyFont="1" applyBorder="1" applyAlignment="1">
      <alignment vertical="center"/>
    </xf>
    <xf numFmtId="0" fontId="30" fillId="0" borderId="8" xfId="8" applyFont="1" applyBorder="1" applyAlignment="1">
      <alignment vertical="center"/>
    </xf>
    <xf numFmtId="168" fontId="31" fillId="0" borderId="8" xfId="8" applyNumberFormat="1" applyFont="1" applyBorder="1" applyAlignment="1">
      <alignment horizontal="right" vertical="center"/>
    </xf>
    <xf numFmtId="169" fontId="31" fillId="0" borderId="8" xfId="8" applyNumberFormat="1" applyFont="1" applyBorder="1" applyAlignment="1">
      <alignment horizontal="right" vertical="center"/>
    </xf>
    <xf numFmtId="0" fontId="36" fillId="0" borderId="0" xfId="8" applyFont="1" applyAlignment="1">
      <alignment horizontal="center" vertical="center"/>
    </xf>
    <xf numFmtId="0" fontId="37" fillId="2" borderId="0" xfId="8" applyFont="1" applyFill="1" applyAlignment="1">
      <alignment vertical="center"/>
    </xf>
    <xf numFmtId="3" fontId="37" fillId="2" borderId="0" xfId="8" applyNumberFormat="1" applyFont="1" applyFill="1" applyAlignment="1">
      <alignment horizontal="center" vertical="center"/>
    </xf>
    <xf numFmtId="2" fontId="37" fillId="2" borderId="0" xfId="8" applyNumberFormat="1" applyFont="1" applyFill="1" applyAlignment="1">
      <alignment horizontal="center" vertical="center"/>
    </xf>
    <xf numFmtId="0" fontId="38" fillId="0" borderId="0" xfId="8" applyFont="1" applyAlignment="1">
      <alignment horizontal="left" vertical="center" indent="1"/>
    </xf>
    <xf numFmtId="0" fontId="38" fillId="0" borderId="0" xfId="8" applyFont="1" applyAlignment="1">
      <alignment horizontal="center" vertical="center"/>
    </xf>
    <xf numFmtId="2" fontId="38" fillId="0" borderId="0" xfId="8" applyNumberFormat="1" applyFont="1" applyAlignment="1">
      <alignment horizontal="center" vertical="center"/>
    </xf>
    <xf numFmtId="0" fontId="39" fillId="0" borderId="0" xfId="8" applyFont="1" applyAlignment="1">
      <alignment horizontal="left" vertical="center" indent="2"/>
    </xf>
    <xf numFmtId="0" fontId="39" fillId="0" borderId="0" xfId="8" applyFont="1" applyAlignment="1">
      <alignment horizontal="center" vertical="center"/>
    </xf>
    <xf numFmtId="2" fontId="39" fillId="0" borderId="0" xfId="8" applyNumberFormat="1" applyFont="1" applyAlignment="1">
      <alignment horizontal="center" vertical="center"/>
    </xf>
    <xf numFmtId="0" fontId="18" fillId="0" borderId="0" xfId="8" applyFont="1" applyAlignment="1">
      <alignment horizontal="left" vertical="center" indent="2"/>
    </xf>
    <xf numFmtId="0" fontId="38" fillId="0" borderId="10" xfId="8" applyFont="1" applyBorder="1" applyAlignment="1">
      <alignment horizontal="left" vertical="center" indent="1"/>
    </xf>
    <xf numFmtId="0" fontId="38" fillId="0" borderId="10" xfId="8" applyFont="1" applyBorder="1" applyAlignment="1">
      <alignment horizontal="center" vertical="center"/>
    </xf>
    <xf numFmtId="2" fontId="38" fillId="0" borderId="10" xfId="8" applyNumberFormat="1" applyFont="1" applyBorder="1" applyAlignment="1">
      <alignment horizontal="center" vertical="center"/>
    </xf>
    <xf numFmtId="0" fontId="16" fillId="0" borderId="0" xfId="8" applyFont="1" applyAlignment="1">
      <alignment horizontal="left" vertical="center" indent="1"/>
    </xf>
    <xf numFmtId="0" fontId="40" fillId="0" borderId="0" xfId="8" applyFont="1" applyAlignment="1">
      <alignment vertical="center"/>
    </xf>
    <xf numFmtId="0" fontId="28" fillId="0" borderId="0" xfId="8" applyFont="1" applyAlignment="1">
      <alignment horizontal="center"/>
    </xf>
    <xf numFmtId="164" fontId="28" fillId="0" borderId="0" xfId="8" applyNumberFormat="1" applyFont="1" applyBorder="1"/>
    <xf numFmtId="167" fontId="31" fillId="0" borderId="0" xfId="8" applyNumberFormat="1" applyFont="1" applyBorder="1" applyAlignment="1">
      <alignment horizontal="right" vertical="center"/>
    </xf>
    <xf numFmtId="0" fontId="12" fillId="0" borderId="0" xfId="9" applyFont="1" applyAlignment="1">
      <alignment vertical="center"/>
    </xf>
    <xf numFmtId="0" fontId="5" fillId="0" borderId="0" xfId="9"/>
    <xf numFmtId="0" fontId="43" fillId="0" borderId="0" xfId="9" applyFont="1"/>
    <xf numFmtId="0" fontId="30" fillId="2" borderId="0" xfId="9" applyFont="1" applyFill="1" applyAlignment="1">
      <alignment vertical="center"/>
    </xf>
    <xf numFmtId="0" fontId="27" fillId="2" borderId="0" xfId="9" applyFont="1" applyFill="1" applyAlignment="1">
      <alignment horizontal="center" vertical="center"/>
    </xf>
    <xf numFmtId="0" fontId="28" fillId="0" borderId="0" xfId="9" applyFont="1"/>
    <xf numFmtId="167" fontId="28" fillId="0" borderId="0" xfId="9" applyNumberFormat="1" applyFont="1"/>
    <xf numFmtId="1" fontId="43" fillId="0" borderId="0" xfId="9" applyNumberFormat="1" applyFont="1"/>
    <xf numFmtId="1" fontId="44" fillId="0" borderId="0" xfId="9" applyNumberFormat="1" applyFont="1"/>
    <xf numFmtId="169" fontId="43" fillId="0" borderId="0" xfId="9" applyNumberFormat="1" applyFont="1"/>
    <xf numFmtId="0" fontId="28" fillId="0" borderId="11" xfId="9" applyFont="1" applyBorder="1"/>
    <xf numFmtId="167" fontId="28" fillId="0" borderId="11" xfId="9" applyNumberFormat="1" applyFont="1" applyBorder="1"/>
    <xf numFmtId="0" fontId="45" fillId="0" borderId="0" xfId="9" applyFont="1"/>
    <xf numFmtId="0" fontId="7" fillId="0" borderId="0" xfId="10"/>
    <xf numFmtId="1" fontId="28" fillId="0" borderId="0" xfId="9" applyNumberFormat="1" applyFont="1"/>
    <xf numFmtId="1" fontId="28" fillId="0" borderId="11" xfId="9" applyNumberFormat="1" applyFont="1" applyBorder="1"/>
    <xf numFmtId="0" fontId="45" fillId="0" borderId="0" xfId="9" applyFont="1" applyBorder="1"/>
    <xf numFmtId="1" fontId="45" fillId="0" borderId="0" xfId="9" applyNumberFormat="1" applyFont="1" applyBorder="1"/>
    <xf numFmtId="1" fontId="45" fillId="0" borderId="0" xfId="9" applyNumberFormat="1" applyFont="1"/>
    <xf numFmtId="0" fontId="12" fillId="0" borderId="0" xfId="9" applyFont="1"/>
    <xf numFmtId="0" fontId="28" fillId="0" borderId="11" xfId="9" applyFont="1" applyBorder="1" applyAlignment="1">
      <alignment vertical="center"/>
    </xf>
    <xf numFmtId="167" fontId="28" fillId="0" borderId="11" xfId="9" applyNumberFormat="1" applyFont="1" applyBorder="1" applyAlignment="1">
      <alignment vertical="center"/>
    </xf>
    <xf numFmtId="0" fontId="28" fillId="0" borderId="0" xfId="9" applyFont="1" applyBorder="1" applyAlignment="1">
      <alignment vertical="center"/>
    </xf>
    <xf numFmtId="1" fontId="28" fillId="0" borderId="0" xfId="9" applyNumberFormat="1" applyFont="1" applyBorder="1" applyAlignment="1">
      <alignment vertical="center"/>
    </xf>
    <xf numFmtId="1" fontId="28" fillId="0" borderId="11" xfId="9" applyNumberFormat="1" applyFont="1" applyBorder="1" applyAlignment="1">
      <alignment vertical="center"/>
    </xf>
    <xf numFmtId="0" fontId="28" fillId="0" borderId="0" xfId="9" applyFont="1" applyAlignment="1">
      <alignment vertical="center"/>
    </xf>
    <xf numFmtId="0" fontId="5" fillId="0" borderId="0" xfId="9" applyAlignment="1">
      <alignment vertical="center"/>
    </xf>
    <xf numFmtId="0" fontId="26" fillId="0" borderId="0" xfId="9" applyFont="1" applyFill="1" applyAlignment="1">
      <alignment horizontal="left" vertical="center"/>
    </xf>
    <xf numFmtId="167" fontId="26" fillId="0" borderId="0" xfId="9" applyNumberFormat="1" applyFont="1" applyFill="1" applyAlignment="1">
      <alignment horizontal="right" vertical="center"/>
    </xf>
    <xf numFmtId="1" fontId="26" fillId="0" borderId="0" xfId="9" applyNumberFormat="1" applyFont="1" applyFill="1" applyAlignment="1">
      <alignment horizontal="right" vertical="center"/>
    </xf>
    <xf numFmtId="0" fontId="46" fillId="0" borderId="0" xfId="10" applyFont="1" applyFill="1"/>
    <xf numFmtId="0" fontId="47" fillId="2" borderId="0" xfId="10" applyFont="1" applyFill="1" applyAlignment="1">
      <alignment horizontal="left"/>
    </xf>
    <xf numFmtId="0" fontId="47" fillId="2" borderId="0" xfId="10" applyFont="1" applyFill="1" applyAlignment="1">
      <alignment horizontal="center" vertical="center" wrapText="1"/>
    </xf>
    <xf numFmtId="0" fontId="48" fillId="0" borderId="0" xfId="10" applyFont="1" applyFill="1" applyAlignment="1">
      <alignment horizontal="left"/>
    </xf>
    <xf numFmtId="170" fontId="49" fillId="0" borderId="0" xfId="10" applyNumberFormat="1" applyFont="1"/>
    <xf numFmtId="0" fontId="51" fillId="0" borderId="0" xfId="10" applyFont="1" applyFill="1" applyAlignment="1">
      <alignment horizontal="left"/>
    </xf>
    <xf numFmtId="0" fontId="52" fillId="0" borderId="0" xfId="10" applyFont="1"/>
    <xf numFmtId="0" fontId="50" fillId="0" borderId="0" xfId="10" applyFont="1"/>
    <xf numFmtId="0" fontId="54" fillId="0" borderId="0" xfId="10" applyFont="1" applyAlignment="1">
      <alignment horizontal="right"/>
    </xf>
    <xf numFmtId="49" fontId="52" fillId="0" borderId="0" xfId="10" applyNumberFormat="1" applyFont="1"/>
    <xf numFmtId="0" fontId="55" fillId="0" borderId="0" xfId="10" applyFont="1"/>
    <xf numFmtId="0" fontId="55" fillId="0" borderId="0" xfId="10" applyFont="1" applyFill="1" applyBorder="1"/>
    <xf numFmtId="0" fontId="52" fillId="0" borderId="0" xfId="10" applyFont="1" applyFill="1" applyBorder="1"/>
    <xf numFmtId="49" fontId="52" fillId="0" borderId="0" xfId="10" applyNumberFormat="1" applyFont="1" applyAlignment="1">
      <alignment horizontal="right"/>
    </xf>
    <xf numFmtId="3" fontId="56" fillId="0" borderId="0" xfId="10" applyNumberFormat="1" applyFont="1" applyFill="1" applyBorder="1" applyAlignment="1">
      <alignment horizontal="center"/>
    </xf>
    <xf numFmtId="0" fontId="57" fillId="0" borderId="0" xfId="10" applyFont="1" applyFill="1" applyBorder="1" applyAlignment="1">
      <alignment horizontal="center"/>
    </xf>
    <xf numFmtId="3" fontId="57" fillId="0" borderId="0" xfId="10" applyNumberFormat="1" applyFont="1" applyFill="1" applyBorder="1" applyAlignment="1">
      <alignment horizontal="center"/>
    </xf>
    <xf numFmtId="0" fontId="58" fillId="0" borderId="0" xfId="10" applyFont="1" applyFill="1"/>
    <xf numFmtId="0" fontId="14" fillId="2" borderId="0" xfId="10" applyFont="1" applyFill="1" applyAlignment="1">
      <alignment horizontal="center" vertical="center" wrapText="1"/>
    </xf>
    <xf numFmtId="0" fontId="47" fillId="0" borderId="0" xfId="10" applyFont="1" applyFill="1" applyAlignment="1">
      <alignment horizontal="center" vertical="center" wrapText="1"/>
    </xf>
    <xf numFmtId="0" fontId="59" fillId="0" borderId="0" xfId="10" applyFont="1" applyFill="1" applyAlignment="1">
      <alignment horizontal="center" vertical="center" wrapText="1"/>
    </xf>
    <xf numFmtId="49" fontId="49" fillId="0" borderId="0" xfId="10" applyNumberFormat="1" applyFont="1"/>
    <xf numFmtId="1" fontId="52" fillId="0" borderId="0" xfId="10" applyNumberFormat="1" applyFont="1"/>
    <xf numFmtId="49" fontId="55" fillId="0" borderId="0" xfId="10" applyNumberFormat="1" applyFont="1"/>
    <xf numFmtId="0" fontId="12" fillId="0" borderId="0" xfId="12" applyFont="1" applyFill="1"/>
    <xf numFmtId="0" fontId="22" fillId="0" borderId="0" xfId="12" applyFont="1"/>
    <xf numFmtId="0" fontId="61" fillId="0" borderId="0" xfId="12" applyFont="1"/>
    <xf numFmtId="3" fontId="22" fillId="0" borderId="0" xfId="12" applyNumberFormat="1" applyFont="1"/>
    <xf numFmtId="0" fontId="27" fillId="2" borderId="0" xfId="8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64" fillId="2" borderId="0" xfId="13" quotePrefix="1" applyNumberFormat="1" applyFont="1" applyFill="1" applyBorder="1" applyProtection="1">
      <alignment horizontal="left" vertical="center" indent="1"/>
    </xf>
    <xf numFmtId="0" fontId="11" fillId="2" borderId="0" xfId="13" quotePrefix="1" applyNumberFormat="1" applyFont="1" applyFill="1" applyBorder="1" applyAlignment="1" applyProtection="1">
      <alignment horizontal="center" vertical="center"/>
    </xf>
    <xf numFmtId="0" fontId="66" fillId="2" borderId="0" xfId="14" quotePrefix="1" applyNumberFormat="1" applyFont="1" applyFill="1" applyBorder="1" applyAlignment="1" applyProtection="1">
      <alignment horizontal="center" vertical="center" wrapText="1"/>
    </xf>
    <xf numFmtId="0" fontId="18" fillId="0" borderId="0" xfId="15" quotePrefix="1" applyNumberFormat="1" applyFont="1" applyFill="1" applyBorder="1" applyAlignment="1" applyProtection="1">
      <alignment horizontal="left" vertical="center"/>
    </xf>
    <xf numFmtId="164" fontId="22" fillId="0" borderId="0" xfId="0" applyNumberFormat="1" applyFont="1" applyBorder="1" applyAlignment="1">
      <alignment horizontal="center"/>
    </xf>
    <xf numFmtId="0" fontId="18" fillId="0" borderId="0" xfId="15" quotePrefix="1" applyNumberFormat="1" applyFont="1" applyFill="1" applyBorder="1" applyAlignment="1">
      <alignment horizontal="left" vertical="center"/>
    </xf>
    <xf numFmtId="0" fontId="18" fillId="0" borderId="2" xfId="15" quotePrefix="1" applyNumberFormat="1" applyFont="1" applyFill="1" applyBorder="1" applyAlignment="1">
      <alignment horizontal="left" vertical="center"/>
    </xf>
    <xf numFmtId="164" fontId="22" fillId="0" borderId="2" xfId="0" applyNumberFormat="1" applyFont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8" fillId="0" borderId="0" xfId="0" applyFont="1" applyFill="1" applyBorder="1"/>
    <xf numFmtId="0" fontId="36" fillId="0" borderId="0" xfId="15" quotePrefix="1" applyNumberFormat="1" applyFont="1" applyFill="1" applyBorder="1" applyProtection="1">
      <alignment horizontal="left" vertical="center" indent="1"/>
    </xf>
    <xf numFmtId="3" fontId="36" fillId="0" borderId="0" xfId="16" applyNumberFormat="1" applyFont="1" applyFill="1" applyBorder="1" applyAlignment="1" applyProtection="1">
      <alignment horizontal="center" vertical="center"/>
    </xf>
    <xf numFmtId="0" fontId="26" fillId="0" borderId="0" xfId="17" quotePrefix="1" applyFont="1" applyFill="1" applyBorder="1" applyAlignment="1" applyProtection="1">
      <alignment horizontal="left" vertical="center"/>
    </xf>
    <xf numFmtId="3" fontId="26" fillId="0" borderId="0" xfId="16" applyNumberFormat="1" applyFont="1" applyFill="1" applyBorder="1" applyAlignment="1" applyProtection="1">
      <alignment horizontal="center" vertical="center"/>
    </xf>
    <xf numFmtId="0" fontId="36" fillId="0" borderId="0" xfId="15" quotePrefix="1" applyNumberFormat="1" applyFont="1" applyFill="1" applyBorder="1">
      <alignment horizontal="left" vertical="center" indent="1"/>
    </xf>
    <xf numFmtId="3" fontId="36" fillId="0" borderId="0" xfId="16" applyNumberFormat="1" applyFont="1" applyFill="1" applyBorder="1" applyAlignment="1">
      <alignment horizontal="center" vertical="center"/>
    </xf>
    <xf numFmtId="0" fontId="26" fillId="0" borderId="0" xfId="17" quotePrefix="1" applyFont="1" applyFill="1" applyBorder="1" applyAlignment="1">
      <alignment horizontal="left" vertical="center"/>
    </xf>
    <xf numFmtId="3" fontId="26" fillId="0" borderId="0" xfId="16" applyNumberFormat="1" applyFont="1" applyFill="1" applyBorder="1" applyAlignment="1">
      <alignment horizontal="center" vertical="center"/>
    </xf>
    <xf numFmtId="0" fontId="70" fillId="0" borderId="0" xfId="18" quotePrefix="1" applyFont="1" applyFill="1" applyBorder="1" applyAlignment="1">
      <alignment horizontal="left" vertical="center" indent="2"/>
    </xf>
    <xf numFmtId="3" fontId="70" fillId="0" borderId="0" xfId="16" applyNumberFormat="1" applyFont="1" applyFill="1" applyBorder="1" applyAlignment="1">
      <alignment horizontal="center" vertical="center"/>
    </xf>
    <xf numFmtId="0" fontId="36" fillId="0" borderId="2" xfId="15" quotePrefix="1" applyNumberFormat="1" applyFont="1" applyFill="1" applyBorder="1">
      <alignment horizontal="left" vertical="center" indent="1"/>
    </xf>
    <xf numFmtId="3" fontId="36" fillId="0" borderId="2" xfId="16" applyNumberFormat="1" applyFont="1" applyFill="1" applyBorder="1" applyAlignment="1">
      <alignment horizontal="center" vertical="center"/>
    </xf>
    <xf numFmtId="0" fontId="71" fillId="2" borderId="0" xfId="14" quotePrefix="1" applyNumberFormat="1" applyFont="1" applyFill="1" applyBorder="1" applyAlignment="1" applyProtection="1">
      <alignment horizontal="center" vertical="center" wrapText="1"/>
    </xf>
    <xf numFmtId="0" fontId="74" fillId="2" borderId="0" xfId="0" applyFont="1" applyFill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27" fillId="9" borderId="1" xfId="0" applyFont="1" applyFill="1" applyBorder="1" applyAlignment="1">
      <alignment vertical="center"/>
    </xf>
    <xf numFmtId="3" fontId="27" fillId="9" borderId="1" xfId="0" applyNumberFormat="1" applyFont="1" applyFill="1" applyBorder="1" applyAlignment="1">
      <alignment horizontal="center" vertical="center"/>
    </xf>
    <xf numFmtId="168" fontId="11" fillId="9" borderId="1" xfId="2" applyNumberFormat="1" applyFont="1" applyFill="1" applyBorder="1" applyAlignment="1">
      <alignment horizontal="center" vertical="center"/>
    </xf>
    <xf numFmtId="168" fontId="27" fillId="9" borderId="1" xfId="2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horizontal="center" vertical="center"/>
    </xf>
    <xf numFmtId="168" fontId="76" fillId="0" borderId="0" xfId="2" applyNumberFormat="1" applyFont="1" applyFill="1" applyBorder="1" applyAlignment="1">
      <alignment horizontal="center" vertical="center"/>
    </xf>
    <xf numFmtId="168" fontId="26" fillId="0" borderId="0" xfId="2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3" fontId="28" fillId="0" borderId="2" xfId="0" applyNumberFormat="1" applyFont="1" applyFill="1" applyBorder="1" applyAlignment="1">
      <alignment horizontal="center" vertical="center"/>
    </xf>
    <xf numFmtId="168" fontId="26" fillId="0" borderId="2" xfId="2" applyNumberFormat="1" applyFont="1" applyFill="1" applyBorder="1" applyAlignment="1">
      <alignment horizontal="center" vertical="center"/>
    </xf>
    <xf numFmtId="0" fontId="72" fillId="0" borderId="0" xfId="0" applyFont="1"/>
    <xf numFmtId="0" fontId="77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30" fillId="0" borderId="0" xfId="0" applyFont="1"/>
    <xf numFmtId="0" fontId="75" fillId="0" borderId="0" xfId="0" applyFont="1" applyBorder="1" applyAlignment="1">
      <alignment horizontal="left" vertical="center" indent="1"/>
    </xf>
    <xf numFmtId="0" fontId="75" fillId="0" borderId="0" xfId="0" applyFont="1" applyBorder="1" applyAlignment="1">
      <alignment horizontal="center" vertical="center" wrapText="1"/>
    </xf>
    <xf numFmtId="16" fontId="75" fillId="0" borderId="0" xfId="0" applyNumberFormat="1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66" fillId="2" borderId="0" xfId="13" quotePrefix="1" applyNumberFormat="1" applyFont="1" applyFill="1" applyBorder="1" applyProtection="1">
      <alignment horizontal="left" vertical="center" indent="1"/>
    </xf>
    <xf numFmtId="0" fontId="66" fillId="2" borderId="0" xfId="14" quotePrefix="1" applyNumberFormat="1" applyFont="1" applyFill="1" applyBorder="1" applyAlignment="1" applyProtection="1">
      <alignment horizontal="center" vertical="center"/>
    </xf>
    <xf numFmtId="3" fontId="12" fillId="0" borderId="0" xfId="16" applyNumberFormat="1" applyFont="1" applyFill="1" applyBorder="1" applyAlignment="1" applyProtection="1">
      <alignment horizontal="right" vertical="center"/>
    </xf>
    <xf numFmtId="3" fontId="36" fillId="0" borderId="0" xfId="16" applyNumberFormat="1" applyFont="1" applyFill="1" applyBorder="1" applyAlignment="1" applyProtection="1">
      <alignment horizontal="right" vertical="center"/>
    </xf>
    <xf numFmtId="0" fontId="11" fillId="10" borderId="0" xfId="17" quotePrefix="1" applyFont="1" applyFill="1" applyBorder="1" applyAlignment="1" applyProtection="1">
      <alignment horizontal="left" vertical="center"/>
    </xf>
    <xf numFmtId="3" fontId="14" fillId="10" borderId="0" xfId="16" applyNumberFormat="1" applyFont="1" applyFill="1" applyBorder="1" applyAlignment="1" applyProtection="1">
      <alignment horizontal="right" vertical="center"/>
    </xf>
    <xf numFmtId="3" fontId="11" fillId="10" borderId="0" xfId="16" applyNumberFormat="1" applyFont="1" applyFill="1" applyBorder="1" applyAlignment="1" applyProtection="1">
      <alignment horizontal="right" vertical="center"/>
    </xf>
    <xf numFmtId="0" fontId="70" fillId="0" borderId="0" xfId="18" quotePrefix="1" applyFont="1" applyFill="1" applyBorder="1" applyAlignment="1" applyProtection="1">
      <alignment horizontal="left" vertical="center" indent="1"/>
    </xf>
    <xf numFmtId="3" fontId="26" fillId="0" borderId="0" xfId="16" applyNumberFormat="1" applyFont="1" applyFill="1" applyBorder="1" applyAlignment="1" applyProtection="1">
      <alignment horizontal="right" vertical="center"/>
    </xf>
    <xf numFmtId="3" fontId="70" fillId="0" borderId="0" xfId="16" applyNumberFormat="1" applyFont="1" applyFill="1" applyBorder="1" applyAlignment="1" applyProtection="1">
      <alignment horizontal="right" vertical="center"/>
    </xf>
    <xf numFmtId="0" fontId="36" fillId="0" borderId="0" xfId="15" quotePrefix="1" applyNumberFormat="1" applyFont="1" applyFill="1" applyBorder="1" applyAlignment="1">
      <alignment horizontal="left" vertical="center" indent="1"/>
    </xf>
    <xf numFmtId="3" fontId="12" fillId="0" borderId="0" xfId="16" applyNumberFormat="1" applyFont="1" applyFill="1" applyBorder="1" applyAlignment="1">
      <alignment horizontal="right" vertical="center"/>
    </xf>
    <xf numFmtId="3" fontId="36" fillId="0" borderId="0" xfId="16" applyNumberFormat="1" applyFont="1" applyFill="1" applyBorder="1" applyAlignment="1">
      <alignment horizontal="right" vertical="center"/>
    </xf>
    <xf numFmtId="0" fontId="11" fillId="10" borderId="0" xfId="17" quotePrefix="1" applyFont="1" applyFill="1" applyBorder="1" applyAlignment="1">
      <alignment horizontal="left" vertical="center"/>
    </xf>
    <xf numFmtId="3" fontId="14" fillId="10" borderId="0" xfId="16" applyNumberFormat="1" applyFont="1" applyFill="1" applyBorder="1" applyAlignment="1">
      <alignment horizontal="right" vertical="center"/>
    </xf>
    <xf numFmtId="3" fontId="11" fillId="10" borderId="0" xfId="16" applyNumberFormat="1" applyFont="1" applyFill="1" applyBorder="1" applyAlignment="1">
      <alignment horizontal="right" vertical="center"/>
    </xf>
    <xf numFmtId="0" fontId="70" fillId="0" borderId="0" xfId="18" quotePrefix="1" applyFont="1" applyFill="1" applyBorder="1" applyAlignment="1">
      <alignment horizontal="left" vertical="center" indent="1"/>
    </xf>
    <xf numFmtId="3" fontId="26" fillId="0" borderId="0" xfId="16" applyNumberFormat="1" applyFont="1" applyFill="1" applyBorder="1" applyAlignment="1">
      <alignment horizontal="right" vertical="center"/>
    </xf>
    <xf numFmtId="3" fontId="70" fillId="0" borderId="0" xfId="16" applyNumberFormat="1" applyFont="1" applyFill="1" applyBorder="1" applyAlignment="1">
      <alignment horizontal="right" vertical="center"/>
    </xf>
    <xf numFmtId="0" fontId="36" fillId="0" borderId="2" xfId="15" quotePrefix="1" applyNumberFormat="1" applyFont="1" applyFill="1" applyBorder="1" applyAlignment="1">
      <alignment horizontal="left" vertical="center" indent="1"/>
    </xf>
    <xf numFmtId="3" fontId="12" fillId="0" borderId="2" xfId="16" applyNumberFormat="1" applyFont="1" applyFill="1" applyBorder="1" applyAlignment="1">
      <alignment horizontal="right" vertical="center"/>
    </xf>
    <xf numFmtId="3" fontId="36" fillId="0" borderId="2" xfId="16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 horizontal="left" indent="1"/>
    </xf>
    <xf numFmtId="0" fontId="79" fillId="0" borderId="0" xfId="0" applyFont="1"/>
    <xf numFmtId="0" fontId="0" fillId="0" borderId="2" xfId="0" applyBorder="1"/>
    <xf numFmtId="0" fontId="80" fillId="0" borderId="2" xfId="0" applyFont="1" applyBorder="1"/>
    <xf numFmtId="0" fontId="12" fillId="0" borderId="0" xfId="0" applyFont="1"/>
    <xf numFmtId="0" fontId="74" fillId="2" borderId="13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center" wrapText="1"/>
    </xf>
    <xf numFmtId="0" fontId="77" fillId="0" borderId="0" xfId="0" applyFont="1" applyAlignment="1">
      <alignment horizontal="left" vertical="center" wrapText="1" indent="2"/>
    </xf>
    <xf numFmtId="0" fontId="77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justify" vertical="center" wrapText="1"/>
    </xf>
    <xf numFmtId="0" fontId="77" fillId="0" borderId="0" xfId="0" applyFont="1" applyBorder="1" applyAlignment="1">
      <alignment horizontal="left" vertical="center" wrapText="1" indent="2"/>
    </xf>
    <xf numFmtId="0" fontId="77" fillId="0" borderId="0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justify" vertical="center" wrapText="1"/>
    </xf>
    <xf numFmtId="0" fontId="77" fillId="0" borderId="2" xfId="0" applyFont="1" applyBorder="1" applyAlignment="1">
      <alignment horizontal="left" vertical="center" wrapText="1" indent="2"/>
    </xf>
    <xf numFmtId="0" fontId="77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28" fillId="0" borderId="2" xfId="0" applyNumberFormat="1" applyFont="1" applyBorder="1" applyAlignment="1">
      <alignment horizontal="justify" vertical="center" wrapText="1"/>
    </xf>
    <xf numFmtId="0" fontId="37" fillId="2" borderId="0" xfId="0" applyFont="1" applyFill="1" applyAlignment="1">
      <alignment vertical="center"/>
    </xf>
    <xf numFmtId="0" fontId="37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 wrapText="1"/>
    </xf>
    <xf numFmtId="0" fontId="81" fillId="0" borderId="0" xfId="0" applyFont="1" applyAlignment="1">
      <alignment vertical="center"/>
    </xf>
    <xf numFmtId="3" fontId="30" fillId="0" borderId="0" xfId="0" applyNumberFormat="1" applyFont="1" applyAlignment="1">
      <alignment horizontal="center" vertical="center"/>
    </xf>
    <xf numFmtId="3" fontId="81" fillId="0" borderId="0" xfId="0" applyNumberFormat="1" applyFont="1" applyAlignment="1">
      <alignment horizontal="center" vertical="center"/>
    </xf>
    <xf numFmtId="0" fontId="7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" fontId="83" fillId="0" borderId="0" xfId="0" applyNumberFormat="1" applyFont="1" applyAlignment="1">
      <alignment horizontal="center" vertical="center"/>
    </xf>
    <xf numFmtId="0" fontId="35" fillId="0" borderId="2" xfId="0" applyFont="1" applyBorder="1" applyAlignment="1">
      <alignment vertical="center"/>
    </xf>
    <xf numFmtId="167" fontId="45" fillId="0" borderId="2" xfId="0" applyNumberFormat="1" applyFont="1" applyBorder="1" applyAlignment="1">
      <alignment horizontal="center" vertical="center"/>
    </xf>
    <xf numFmtId="0" fontId="30" fillId="0" borderId="0" xfId="0" applyFont="1" applyBorder="1"/>
    <xf numFmtId="0" fontId="84" fillId="2" borderId="0" xfId="8" applyFont="1" applyFill="1" applyBorder="1" applyAlignment="1">
      <alignment horizontal="center"/>
    </xf>
    <xf numFmtId="0" fontId="70" fillId="0" borderId="0" xfId="19" applyFont="1" applyFill="1" applyBorder="1" applyAlignment="1">
      <alignment vertical="center"/>
    </xf>
    <xf numFmtId="0" fontId="18" fillId="0" borderId="0" xfId="8" applyFont="1"/>
    <xf numFmtId="0" fontId="10" fillId="0" borderId="0" xfId="8" applyFont="1" applyAlignment="1">
      <alignment horizontal="left"/>
    </xf>
    <xf numFmtId="0" fontId="10" fillId="0" borderId="0" xfId="8" applyFont="1" applyAlignment="1">
      <alignment horizontal="right"/>
    </xf>
    <xf numFmtId="0" fontId="73" fillId="2" borderId="0" xfId="0" applyFont="1" applyFill="1" applyAlignment="1">
      <alignment horizontal="left" vertical="center" indent="1"/>
    </xf>
    <xf numFmtId="0" fontId="74" fillId="2" borderId="0" xfId="0" applyFont="1" applyFill="1" applyAlignment="1">
      <alignment horizontal="center" vertical="center" wrapText="1"/>
    </xf>
    <xf numFmtId="0" fontId="14" fillId="2" borderId="0" xfId="21" applyFont="1" applyFill="1" applyBorder="1"/>
    <xf numFmtId="0" fontId="14" fillId="2" borderId="0" xfId="21" applyFont="1" applyFill="1" applyBorder="1" applyAlignment="1">
      <alignment horizontal="center" vertical="center"/>
    </xf>
    <xf numFmtId="0" fontId="14" fillId="2" borderId="0" xfId="21" applyFont="1" applyFill="1" applyBorder="1" applyAlignment="1">
      <alignment horizontal="center"/>
    </xf>
    <xf numFmtId="0" fontId="36" fillId="0" borderId="0" xfId="21" applyFont="1" applyFill="1" applyBorder="1"/>
    <xf numFmtId="0" fontId="87" fillId="0" borderId="0" xfId="8" applyFont="1" applyBorder="1" applyAlignment="1">
      <alignment horizontal="center"/>
    </xf>
    <xf numFmtId="0" fontId="28" fillId="0" borderId="0" xfId="21" applyFont="1" applyBorder="1"/>
    <xf numFmtId="167" fontId="26" fillId="0" borderId="0" xfId="8" applyNumberFormat="1" applyFont="1" applyBorder="1" applyAlignment="1">
      <alignment horizontal="center"/>
    </xf>
    <xf numFmtId="0" fontId="87" fillId="0" borderId="0" xfId="8" applyFont="1" applyAlignment="1">
      <alignment horizontal="center"/>
    </xf>
    <xf numFmtId="164" fontId="26" fillId="0" borderId="0" xfId="21" applyNumberFormat="1" applyFont="1" applyBorder="1" applyAlignment="1">
      <alignment horizontal="center" vertical="center"/>
    </xf>
    <xf numFmtId="0" fontId="28" fillId="0" borderId="2" xfId="21" applyFont="1" applyBorder="1"/>
    <xf numFmtId="164" fontId="26" fillId="0" borderId="2" xfId="21" applyNumberFormat="1" applyFont="1" applyBorder="1" applyAlignment="1">
      <alignment horizontal="center" vertical="center"/>
    </xf>
    <xf numFmtId="0" fontId="87" fillId="0" borderId="2" xfId="8" applyFont="1" applyBorder="1" applyAlignment="1">
      <alignment horizontal="center"/>
    </xf>
    <xf numFmtId="0" fontId="11" fillId="2" borderId="0" xfId="21" applyFont="1" applyFill="1" applyBorder="1"/>
    <xf numFmtId="0" fontId="11" fillId="2" borderId="0" xfId="21" applyFont="1" applyFill="1" applyBorder="1" applyAlignment="1">
      <alignment horizontal="right" vertical="center"/>
    </xf>
    <xf numFmtId="0" fontId="11" fillId="2" borderId="0" xfId="21" applyFont="1" applyFill="1" applyBorder="1" applyAlignment="1">
      <alignment horizontal="right" vertical="center" wrapText="1"/>
    </xf>
    <xf numFmtId="0" fontId="34" fillId="0" borderId="0" xfId="21" applyFont="1" applyBorder="1"/>
    <xf numFmtId="164" fontId="34" fillId="0" borderId="0" xfId="21" applyNumberFormat="1" applyFont="1" applyBorder="1" applyAlignment="1">
      <alignment horizontal="right" vertical="center"/>
    </xf>
    <xf numFmtId="164" fontId="28" fillId="0" borderId="0" xfId="21" applyNumberFormat="1" applyFont="1" applyBorder="1" applyAlignment="1">
      <alignment horizontal="right" vertical="center"/>
    </xf>
    <xf numFmtId="0" fontId="77" fillId="0" borderId="0" xfId="21" applyFont="1" applyBorder="1" applyAlignment="1">
      <alignment horizontal="left" indent="2"/>
    </xf>
    <xf numFmtId="3" fontId="77" fillId="0" borderId="0" xfId="21" applyNumberFormat="1" applyFont="1" applyBorder="1" applyAlignment="1">
      <alignment horizontal="left" vertical="center" indent="2"/>
    </xf>
    <xf numFmtId="0" fontId="88" fillId="0" borderId="0" xfId="8" applyFont="1" applyFill="1" applyBorder="1" applyAlignment="1">
      <alignment horizontal="left" indent="2"/>
    </xf>
    <xf numFmtId="0" fontId="36" fillId="0" borderId="0" xfId="21" applyFont="1" applyBorder="1"/>
    <xf numFmtId="164" fontId="36" fillId="0" borderId="0" xfId="21" applyNumberFormat="1" applyFont="1" applyBorder="1" applyAlignment="1">
      <alignment horizontal="right" vertical="center"/>
    </xf>
    <xf numFmtId="0" fontId="34" fillId="0" borderId="15" xfId="21" applyFont="1" applyBorder="1" applyAlignment="1">
      <alignment wrapText="1"/>
    </xf>
    <xf numFmtId="164" fontId="34" fillId="0" borderId="15" xfId="21" applyNumberFormat="1" applyFont="1" applyBorder="1" applyAlignment="1">
      <alignment horizontal="right" vertical="center"/>
    </xf>
    <xf numFmtId="0" fontId="34" fillId="0" borderId="0" xfId="21" applyFont="1" applyBorder="1" applyAlignment="1">
      <alignment wrapText="1"/>
    </xf>
    <xf numFmtId="0" fontId="28" fillId="0" borderId="0" xfId="21" applyFont="1" applyFill="1" applyBorder="1"/>
    <xf numFmtId="164" fontId="33" fillId="0" borderId="15" xfId="8" applyNumberFormat="1" applyFont="1" applyBorder="1"/>
    <xf numFmtId="164" fontId="26" fillId="0" borderId="0" xfId="8" applyNumberFormat="1" applyFont="1"/>
    <xf numFmtId="0" fontId="45" fillId="0" borderId="0" xfId="21" applyFont="1" applyFill="1" applyBorder="1" applyAlignment="1">
      <alignment horizontal="left" indent="2"/>
    </xf>
    <xf numFmtId="2" fontId="45" fillId="0" borderId="0" xfId="21" applyNumberFormat="1" applyFont="1" applyFill="1" applyBorder="1" applyAlignment="1">
      <alignment horizontal="left" indent="2"/>
    </xf>
    <xf numFmtId="0" fontId="36" fillId="0" borderId="2" xfId="21" applyFont="1" applyBorder="1"/>
    <xf numFmtId="164" fontId="36" fillId="0" borderId="2" xfId="8" applyNumberFormat="1" applyFont="1" applyBorder="1"/>
    <xf numFmtId="0" fontId="86" fillId="0" borderId="0" xfId="8" applyFont="1"/>
    <xf numFmtId="164" fontId="86" fillId="0" borderId="0" xfId="8" applyNumberFormat="1" applyFont="1"/>
    <xf numFmtId="0" fontId="6" fillId="0" borderId="0" xfId="8" applyBorder="1"/>
    <xf numFmtId="0" fontId="10" fillId="0" borderId="0" xfId="8" applyFont="1"/>
    <xf numFmtId="164" fontId="89" fillId="2" borderId="0" xfId="8" applyNumberFormat="1" applyFont="1" applyFill="1" applyAlignment="1">
      <alignment horizontal="center" vertical="center"/>
    </xf>
    <xf numFmtId="0" fontId="74" fillId="2" borderId="0" xfId="0" applyFont="1" applyFill="1" applyAlignment="1">
      <alignment horizontal="left" vertical="center" indent="1"/>
    </xf>
    <xf numFmtId="0" fontId="30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 wrapText="1"/>
    </xf>
    <xf numFmtId="49" fontId="75" fillId="0" borderId="0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3" fontId="34" fillId="0" borderId="16" xfId="0" applyNumberFormat="1" applyFont="1" applyFill="1" applyBorder="1" applyAlignment="1">
      <alignment horizontal="center" vertical="center"/>
    </xf>
    <xf numFmtId="9" fontId="31" fillId="0" borderId="16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8" fillId="0" borderId="0" xfId="0" applyFont="1" applyBorder="1" applyAlignment="1">
      <alignment horizontal="left" vertical="center" indent="1"/>
    </xf>
    <xf numFmtId="16" fontId="75" fillId="0" borderId="0" xfId="0" applyNumberFormat="1" applyFont="1" applyBorder="1" applyAlignment="1">
      <alignment horizontal="center" vertical="center"/>
    </xf>
    <xf numFmtId="3" fontId="82" fillId="0" borderId="0" xfId="0" applyNumberFormat="1" applyFont="1" applyFill="1" applyBorder="1" applyAlignment="1">
      <alignment horizontal="right"/>
    </xf>
    <xf numFmtId="0" fontId="68" fillId="0" borderId="2" xfId="0" applyFont="1" applyFill="1" applyBorder="1"/>
    <xf numFmtId="0" fontId="92" fillId="0" borderId="2" xfId="0" applyFont="1" applyFill="1" applyBorder="1"/>
    <xf numFmtId="164" fontId="92" fillId="0" borderId="2" xfId="0" applyNumberFormat="1" applyFont="1" applyFill="1" applyBorder="1"/>
    <xf numFmtId="0" fontId="93" fillId="0" borderId="0" xfId="8" applyFont="1" applyFill="1" applyBorder="1" applyAlignment="1">
      <alignment horizontal="center" vertical="center"/>
    </xf>
    <xf numFmtId="0" fontId="26" fillId="0" borderId="0" xfId="8" applyFont="1" applyAlignment="1">
      <alignment wrapText="1"/>
    </xf>
    <xf numFmtId="167" fontId="26" fillId="0" borderId="0" xfId="8" applyNumberFormat="1" applyFont="1" applyAlignment="1">
      <alignment horizontal="center"/>
    </xf>
    <xf numFmtId="0" fontId="26" fillId="0" borderId="0" xfId="8" applyFont="1" applyAlignment="1">
      <alignment horizontal="left" wrapText="1" indent="2"/>
    </xf>
    <xf numFmtId="2" fontId="26" fillId="0" borderId="0" xfId="8" applyNumberFormat="1" applyFont="1" applyAlignment="1">
      <alignment horizontal="center"/>
    </xf>
    <xf numFmtId="0" fontId="26" fillId="0" borderId="0" xfId="8" applyFont="1" applyAlignment="1">
      <alignment vertical="center" wrapText="1"/>
    </xf>
    <xf numFmtId="0" fontId="33" fillId="0" borderId="11" xfId="8" applyFont="1" applyFill="1" applyBorder="1"/>
    <xf numFmtId="167" fontId="33" fillId="0" borderId="0" xfId="8" applyNumberFormat="1" applyFont="1" applyAlignment="1">
      <alignment horizontal="center"/>
    </xf>
    <xf numFmtId="2" fontId="33" fillId="0" borderId="0" xfId="8" applyNumberFormat="1" applyFont="1" applyAlignment="1">
      <alignment horizontal="center"/>
    </xf>
    <xf numFmtId="164" fontId="36" fillId="0" borderId="15" xfId="8" applyNumberFormat="1" applyFont="1" applyFill="1" applyBorder="1" applyAlignment="1">
      <alignment horizontal="center"/>
    </xf>
    <xf numFmtId="2" fontId="36" fillId="0" borderId="15" xfId="8" applyNumberFormat="1" applyFont="1" applyFill="1" applyBorder="1" applyAlignment="1">
      <alignment horizontal="center"/>
    </xf>
    <xf numFmtId="4" fontId="26" fillId="0" borderId="0" xfId="8" applyNumberFormat="1" applyFont="1" applyAlignment="1">
      <alignment horizontal="center"/>
    </xf>
    <xf numFmtId="0" fontId="86" fillId="0" borderId="0" xfId="8" applyFont="1" applyFill="1" applyBorder="1" applyAlignment="1">
      <alignment horizontal="left" indent="2"/>
    </xf>
    <xf numFmtId="164" fontId="26" fillId="0" borderId="0" xfId="8" applyNumberFormat="1" applyFont="1" applyAlignment="1">
      <alignment horizontal="center"/>
    </xf>
    <xf numFmtId="49" fontId="86" fillId="0" borderId="0" xfId="8" applyNumberFormat="1" applyFont="1" applyFill="1" applyAlignment="1">
      <alignment horizontal="left" vertical="center" indent="2"/>
    </xf>
    <xf numFmtId="0" fontId="86" fillId="0" borderId="0" xfId="8" applyFont="1" applyFill="1" applyBorder="1" applyAlignment="1">
      <alignment horizontal="left"/>
    </xf>
    <xf numFmtId="0" fontId="94" fillId="0" borderId="0" xfId="8" applyFont="1" applyFill="1" applyBorder="1" applyAlignment="1">
      <alignment wrapText="1"/>
    </xf>
    <xf numFmtId="164" fontId="33" fillId="0" borderId="0" xfId="8" applyNumberFormat="1" applyFont="1" applyAlignment="1">
      <alignment horizontal="center"/>
    </xf>
    <xf numFmtId="0" fontId="12" fillId="0" borderId="0" xfId="21" applyFont="1" applyBorder="1"/>
    <xf numFmtId="0" fontId="6" fillId="0" borderId="0" xfId="8" applyAlignment="1">
      <alignment horizontal="center"/>
    </xf>
    <xf numFmtId="0" fontId="14" fillId="2" borderId="0" xfId="21" applyFont="1" applyFill="1" applyBorder="1" applyAlignment="1">
      <alignment horizontal="center" vertical="center" wrapText="1"/>
    </xf>
    <xf numFmtId="0" fontId="22" fillId="0" borderId="0" xfId="21" applyFont="1" applyBorder="1"/>
    <xf numFmtId="171" fontId="22" fillId="0" borderId="0" xfId="21" applyNumberFormat="1" applyFont="1" applyBorder="1" applyAlignment="1">
      <alignment horizontal="center"/>
    </xf>
    <xf numFmtId="2" fontId="22" fillId="0" borderId="0" xfId="21" applyNumberFormat="1" applyFont="1" applyBorder="1" applyAlignment="1">
      <alignment horizontal="center"/>
    </xf>
    <xf numFmtId="0" fontId="22" fillId="0" borderId="0" xfId="21" applyFont="1" applyFill="1" applyBorder="1"/>
    <xf numFmtId="171" fontId="22" fillId="0" borderId="0" xfId="21" applyNumberFormat="1" applyFont="1" applyBorder="1" applyAlignment="1">
      <alignment horizontal="center" vertical="center"/>
    </xf>
    <xf numFmtId="2" fontId="22" fillId="0" borderId="0" xfId="21" applyNumberFormat="1" applyFont="1" applyBorder="1" applyAlignment="1">
      <alignment horizontal="center" vertical="center"/>
    </xf>
    <xf numFmtId="0" fontId="94" fillId="0" borderId="0" xfId="8" applyFont="1" applyFill="1" applyBorder="1"/>
    <xf numFmtId="0" fontId="12" fillId="0" borderId="0" xfId="21" applyFont="1" applyBorder="1"/>
    <xf numFmtId="167" fontId="6" fillId="0" borderId="0" xfId="8" applyNumberFormat="1" applyAlignment="1">
      <alignment horizontal="center"/>
    </xf>
    <xf numFmtId="0" fontId="23" fillId="0" borderId="0" xfId="21" applyFont="1" applyBorder="1"/>
    <xf numFmtId="164" fontId="34" fillId="0" borderId="0" xfId="21" applyNumberFormat="1" applyFont="1" applyBorder="1" applyAlignment="1">
      <alignment horizontal="center" vertical="center"/>
    </xf>
    <xf numFmtId="164" fontId="6" fillId="0" borderId="0" xfId="8" applyNumberFormat="1" applyAlignment="1">
      <alignment horizontal="center"/>
    </xf>
    <xf numFmtId="164" fontId="28" fillId="0" borderId="0" xfId="21" applyNumberFormat="1" applyFont="1" applyBorder="1" applyAlignment="1">
      <alignment horizontal="center" vertical="center"/>
    </xf>
    <xf numFmtId="164" fontId="36" fillId="0" borderId="0" xfId="21" applyNumberFormat="1" applyFont="1" applyBorder="1" applyAlignment="1">
      <alignment horizontal="center" vertical="center"/>
    </xf>
    <xf numFmtId="0" fontId="23" fillId="0" borderId="15" xfId="21" applyFont="1" applyBorder="1"/>
    <xf numFmtId="164" fontId="34" fillId="0" borderId="15" xfId="21" applyNumberFormat="1" applyFont="1" applyBorder="1" applyAlignment="1">
      <alignment horizontal="center" vertical="center"/>
    </xf>
    <xf numFmtId="4" fontId="6" fillId="0" borderId="0" xfId="8" applyNumberFormat="1" applyAlignment="1">
      <alignment horizontal="center"/>
    </xf>
    <xf numFmtId="0" fontId="6" fillId="0" borderId="0" xfId="8" applyFill="1" applyBorder="1" applyAlignment="1">
      <alignment horizontal="center"/>
    </xf>
    <xf numFmtId="0" fontId="23" fillId="0" borderId="15" xfId="21" applyFont="1" applyBorder="1" applyAlignment="1">
      <alignment wrapText="1"/>
    </xf>
    <xf numFmtId="164" fontId="33" fillId="0" borderId="15" xfId="8" applyNumberFormat="1" applyFont="1" applyBorder="1" applyAlignment="1">
      <alignment horizontal="center"/>
    </xf>
    <xf numFmtId="4" fontId="6" fillId="0" borderId="0" xfId="8" applyNumberFormat="1" applyFill="1" applyBorder="1" applyAlignment="1">
      <alignment horizontal="center"/>
    </xf>
    <xf numFmtId="0" fontId="10" fillId="0" borderId="0" xfId="0" applyFont="1"/>
    <xf numFmtId="0" fontId="95" fillId="0" borderId="0" xfId="0" applyFont="1"/>
    <xf numFmtId="2" fontId="33" fillId="0" borderId="0" xfId="8" applyNumberFormat="1" applyFont="1" applyFill="1" applyBorder="1" applyAlignment="1">
      <alignment horizontal="center"/>
    </xf>
    <xf numFmtId="0" fontId="93" fillId="0" borderId="0" xfId="8" applyFont="1" applyFill="1" applyBorder="1"/>
    <xf numFmtId="0" fontId="6" fillId="0" borderId="0" xfId="8" applyBorder="1" applyAlignment="1">
      <alignment horizontal="center"/>
    </xf>
    <xf numFmtId="4" fontId="26" fillId="0" borderId="0" xfId="8" applyNumberFormat="1" applyFont="1" applyFill="1" applyBorder="1" applyAlignment="1">
      <alignment horizontal="center"/>
    </xf>
    <xf numFmtId="164" fontId="93" fillId="0" borderId="0" xfId="8" applyNumberFormat="1" applyFont="1" applyFill="1" applyBorder="1" applyAlignment="1">
      <alignment horizontal="center"/>
    </xf>
    <xf numFmtId="2" fontId="93" fillId="0" borderId="0" xfId="8" applyNumberFormat="1" applyFont="1" applyFill="1" applyBorder="1" applyAlignment="1">
      <alignment horizontal="center"/>
    </xf>
    <xf numFmtId="0" fontId="12" fillId="0" borderId="0" xfId="8" applyFont="1" applyFill="1" applyBorder="1" applyAlignment="1">
      <alignment vertical="center"/>
    </xf>
    <xf numFmtId="0" fontId="36" fillId="0" borderId="0" xfId="8" applyFont="1" applyAlignment="1">
      <alignment wrapText="1"/>
    </xf>
    <xf numFmtId="167" fontId="36" fillId="0" borderId="0" xfId="8" applyNumberFormat="1" applyFont="1" applyAlignment="1">
      <alignment horizontal="center"/>
    </xf>
    <xf numFmtId="0" fontId="36" fillId="0" borderId="15" xfId="8" applyFont="1" applyFill="1" applyBorder="1"/>
    <xf numFmtId="0" fontId="36" fillId="0" borderId="15" xfId="8" applyFont="1" applyFill="1" applyBorder="1" applyAlignment="1">
      <alignment horizontal="center"/>
    </xf>
    <xf numFmtId="0" fontId="96" fillId="0" borderId="0" xfId="8" applyFont="1" applyAlignment="1">
      <alignment horizontal="center"/>
    </xf>
    <xf numFmtId="2" fontId="36" fillId="0" borderId="0" xfId="8" applyNumberFormat="1" applyFont="1" applyAlignment="1">
      <alignment horizontal="center"/>
    </xf>
    <xf numFmtId="0" fontId="95" fillId="0" borderId="0" xfId="0" applyFont="1" applyAlignment="1">
      <alignment vertical="center"/>
    </xf>
    <xf numFmtId="164" fontId="36" fillId="0" borderId="0" xfId="8" applyNumberFormat="1" applyFont="1" applyAlignment="1">
      <alignment horizontal="center"/>
    </xf>
    <xf numFmtId="172" fontId="36" fillId="0" borderId="0" xfId="8" applyNumberFormat="1" applyFont="1" applyAlignment="1">
      <alignment horizontal="center"/>
    </xf>
    <xf numFmtId="0" fontId="84" fillId="2" borderId="11" xfId="8" applyFont="1" applyFill="1" applyBorder="1" applyAlignment="1">
      <alignment horizontal="center"/>
    </xf>
    <xf numFmtId="0" fontId="85" fillId="2" borderId="11" xfId="8" applyFont="1" applyFill="1" applyBorder="1" applyAlignment="1">
      <alignment horizontal="center"/>
    </xf>
    <xf numFmtId="0" fontId="12" fillId="0" borderId="0" xfId="21" applyFont="1" applyBorder="1"/>
    <xf numFmtId="0" fontId="93" fillId="0" borderId="15" xfId="8" applyFont="1" applyFill="1" applyBorder="1" applyAlignment="1">
      <alignment horizontal="center"/>
    </xf>
    <xf numFmtId="164" fontId="93" fillId="0" borderId="15" xfId="8" applyNumberFormat="1" applyFont="1" applyFill="1" applyBorder="1" applyAlignment="1">
      <alignment horizontal="center"/>
    </xf>
    <xf numFmtId="2" fontId="93" fillId="0" borderId="15" xfId="8" applyNumberFormat="1" applyFont="1" applyFill="1" applyBorder="1" applyAlignment="1">
      <alignment horizontal="center"/>
    </xf>
    <xf numFmtId="0" fontId="6" fillId="0" borderId="15" xfId="8" applyBorder="1" applyAlignment="1">
      <alignment horizontal="center"/>
    </xf>
    <xf numFmtId="0" fontId="11" fillId="2" borderId="0" xfId="21" applyFont="1" applyFill="1" applyBorder="1" applyAlignment="1">
      <alignment horizontal="center" vertical="center" wrapText="1"/>
    </xf>
    <xf numFmtId="0" fontId="60" fillId="0" borderId="0" xfId="12"/>
    <xf numFmtId="0" fontId="22" fillId="0" borderId="0" xfId="12" applyFont="1" applyAlignment="1">
      <alignment horizontal="center"/>
    </xf>
    <xf numFmtId="0" fontId="23" fillId="0" borderId="0" xfId="12" applyFont="1" applyAlignment="1">
      <alignment horizontal="center"/>
    </xf>
    <xf numFmtId="11" fontId="23" fillId="0" borderId="0" xfId="12" applyNumberFormat="1" applyFont="1" applyAlignment="1">
      <alignment horizontal="center"/>
    </xf>
    <xf numFmtId="167" fontId="22" fillId="0" borderId="0" xfId="12" applyNumberFormat="1" applyFont="1" applyAlignment="1">
      <alignment horizontal="center"/>
    </xf>
    <xf numFmtId="0" fontId="19" fillId="0" borderId="0" xfId="12" applyFont="1"/>
    <xf numFmtId="0" fontId="12" fillId="0" borderId="0" xfId="12" applyFont="1"/>
    <xf numFmtId="0" fontId="12" fillId="0" borderId="0" xfId="0" applyFont="1" applyAlignment="1">
      <alignment vertical="center"/>
    </xf>
    <xf numFmtId="167" fontId="50" fillId="0" borderId="0" xfId="10" applyNumberFormat="1" applyFont="1" applyAlignment="1">
      <alignment horizontal="center"/>
    </xf>
    <xf numFmtId="167" fontId="49" fillId="0" borderId="0" xfId="10" applyNumberFormat="1" applyFont="1" applyFill="1" applyAlignment="1">
      <alignment horizontal="center"/>
    </xf>
    <xf numFmtId="0" fontId="51" fillId="0" borderId="0" xfId="10" applyFont="1" applyFill="1" applyAlignment="1">
      <alignment horizontal="center"/>
    </xf>
    <xf numFmtId="167" fontId="51" fillId="0" borderId="0" xfId="10" applyNumberFormat="1" applyFont="1" applyFill="1" applyAlignment="1">
      <alignment horizontal="center"/>
    </xf>
    <xf numFmtId="49" fontId="53" fillId="0" borderId="0" xfId="10" applyNumberFormat="1" applyFont="1" applyFill="1" applyAlignment="1">
      <alignment horizont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7" xfId="0" applyFont="1" applyFill="1" applyBorder="1" applyAlignment="1">
      <alignment vertical="center" wrapText="1"/>
    </xf>
    <xf numFmtId="17" fontId="27" fillId="2" borderId="7" xfId="0" applyNumberFormat="1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6" xfId="0" applyFont="1" applyBorder="1" applyAlignment="1">
      <alignment vertical="center" wrapText="1"/>
    </xf>
    <xf numFmtId="0" fontId="28" fillId="0" borderId="6" xfId="0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27" fillId="2" borderId="20" xfId="0" applyFont="1" applyFill="1" applyBorder="1" applyAlignment="1">
      <alignment vertical="center"/>
    </xf>
    <xf numFmtId="0" fontId="27" fillId="2" borderId="6" xfId="0" applyFont="1" applyFill="1" applyBorder="1" applyAlignment="1">
      <alignment vertical="center"/>
    </xf>
    <xf numFmtId="0" fontId="28" fillId="0" borderId="17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98" fillId="0" borderId="0" xfId="0" applyFont="1" applyAlignment="1">
      <alignment vertical="center" wrapText="1"/>
    </xf>
    <xf numFmtId="0" fontId="30" fillId="0" borderId="8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2" borderId="0" xfId="0" applyFont="1" applyFill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11" borderId="0" xfId="0" applyFont="1" applyFill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2" fillId="0" borderId="8" xfId="0" applyFont="1" applyBorder="1" applyAlignment="1">
      <alignment vertical="center"/>
    </xf>
    <xf numFmtId="0" fontId="30" fillId="0" borderId="8" xfId="0" applyFont="1" applyBorder="1"/>
    <xf numFmtId="2" fontId="32" fillId="0" borderId="8" xfId="0" applyNumberFormat="1" applyFont="1" applyBorder="1" applyAlignment="1">
      <alignment horizontal="right" vertical="center"/>
    </xf>
    <xf numFmtId="2" fontId="32" fillId="11" borderId="8" xfId="0" applyNumberFormat="1" applyFont="1" applyFill="1" applyBorder="1" applyAlignment="1">
      <alignment horizontal="right" vertical="center"/>
    </xf>
    <xf numFmtId="2" fontId="32" fillId="0" borderId="0" xfId="0" applyNumberFormat="1" applyFont="1" applyAlignment="1">
      <alignment horizontal="right" vertical="center"/>
    </xf>
    <xf numFmtId="2" fontId="32" fillId="11" borderId="0" xfId="0" applyNumberFormat="1" applyFont="1" applyFill="1" applyAlignment="1">
      <alignment horizontal="right" vertical="center"/>
    </xf>
    <xf numFmtId="3" fontId="36" fillId="0" borderId="20" xfId="0" applyNumberFormat="1" applyFont="1" applyBorder="1" applyAlignment="1">
      <alignment horizontal="center" vertical="center" wrapText="1"/>
    </xf>
    <xf numFmtId="3" fontId="36" fillId="0" borderId="6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left" vertical="center" indent="1"/>
    </xf>
    <xf numFmtId="0" fontId="45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vertical="center"/>
    </xf>
    <xf numFmtId="0" fontId="30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 indent="1"/>
    </xf>
    <xf numFmtId="0" fontId="30" fillId="0" borderId="20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2" fillId="0" borderId="26" xfId="0" applyFont="1" applyBorder="1" applyAlignment="1">
      <alignment vertical="center"/>
    </xf>
    <xf numFmtId="3" fontId="36" fillId="0" borderId="27" xfId="0" applyNumberFormat="1" applyFont="1" applyBorder="1" applyAlignment="1">
      <alignment horizontal="center" vertical="center" wrapText="1"/>
    </xf>
    <xf numFmtId="3" fontId="36" fillId="0" borderId="28" xfId="0" applyNumberFormat="1" applyFont="1" applyBorder="1" applyAlignment="1">
      <alignment horizontal="center" vertical="center" wrapText="1"/>
    </xf>
    <xf numFmtId="3" fontId="36" fillId="0" borderId="26" xfId="0" applyNumberFormat="1" applyFont="1" applyBorder="1" applyAlignment="1">
      <alignment horizontal="center" vertical="center" wrapText="1"/>
    </xf>
    <xf numFmtId="0" fontId="61" fillId="0" borderId="8" xfId="0" applyFont="1" applyBorder="1" applyAlignment="1">
      <alignment horizontal="left" vertical="center" indent="1"/>
    </xf>
    <xf numFmtId="2" fontId="45" fillId="0" borderId="20" xfId="0" applyNumberFormat="1" applyFont="1" applyBorder="1" applyAlignment="1">
      <alignment horizontal="center" vertical="center" wrapText="1"/>
    </xf>
    <xf numFmtId="2" fontId="45" fillId="0" borderId="6" xfId="0" applyNumberFormat="1" applyFont="1" applyBorder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 wrapText="1"/>
    </xf>
    <xf numFmtId="0" fontId="12" fillId="0" borderId="0" xfId="22" applyFont="1"/>
    <xf numFmtId="0" fontId="2" fillId="0" borderId="0" xfId="22"/>
    <xf numFmtId="0" fontId="30" fillId="2" borderId="0" xfId="22" applyFont="1" applyFill="1" applyAlignment="1">
      <alignment vertical="center"/>
    </xf>
    <xf numFmtId="0" fontId="28" fillId="0" borderId="0" xfId="22" applyFont="1"/>
    <xf numFmtId="167" fontId="28" fillId="0" borderId="0" xfId="22" applyNumberFormat="1" applyFont="1"/>
    <xf numFmtId="0" fontId="27" fillId="2" borderId="0" xfId="22" applyFont="1" applyFill="1" applyAlignment="1">
      <alignment horizontal="right" vertical="center"/>
    </xf>
    <xf numFmtId="0" fontId="23" fillId="0" borderId="0" xfId="0" applyFont="1" applyFill="1"/>
    <xf numFmtId="3" fontId="22" fillId="0" borderId="0" xfId="0" quotePrefix="1" applyNumberFormat="1" applyFont="1"/>
    <xf numFmtId="3" fontId="22" fillId="0" borderId="0" xfId="0" applyNumberFormat="1" applyFont="1"/>
    <xf numFmtId="0" fontId="12" fillId="0" borderId="0" xfId="0" applyFont="1" applyFill="1"/>
    <xf numFmtId="0" fontId="23" fillId="0" borderId="0" xfId="0" applyFont="1"/>
    <xf numFmtId="0" fontId="61" fillId="0" borderId="0" xfId="0" applyFont="1"/>
    <xf numFmtId="173" fontId="22" fillId="0" borderId="0" xfId="0" applyNumberFormat="1" applyFont="1"/>
    <xf numFmtId="0" fontId="9" fillId="0" borderId="0" xfId="7"/>
    <xf numFmtId="0" fontId="37" fillId="13" borderId="29" xfId="7" applyFont="1" applyFill="1" applyBorder="1" applyAlignment="1">
      <alignment vertical="center"/>
    </xf>
    <xf numFmtId="0" fontId="37" fillId="13" borderId="30" xfId="7" applyFont="1" applyFill="1" applyBorder="1" applyAlignment="1">
      <alignment horizontal="center" vertical="center"/>
    </xf>
    <xf numFmtId="0" fontId="37" fillId="13" borderId="34" xfId="7" applyFont="1" applyFill="1" applyBorder="1" applyAlignment="1">
      <alignment horizontal="center" vertical="center"/>
    </xf>
    <xf numFmtId="0" fontId="37" fillId="13" borderId="8" xfId="7" applyFont="1" applyFill="1" applyBorder="1" applyAlignment="1">
      <alignment horizontal="center" vertical="center"/>
    </xf>
    <xf numFmtId="0" fontId="37" fillId="13" borderId="35" xfId="7" applyFont="1" applyFill="1" applyBorder="1" applyAlignment="1">
      <alignment horizontal="center" vertical="center" wrapText="1"/>
    </xf>
    <xf numFmtId="0" fontId="37" fillId="13" borderId="8" xfId="7" applyFont="1" applyFill="1" applyBorder="1" applyAlignment="1">
      <alignment horizontal="center" vertical="center" wrapText="1"/>
    </xf>
    <xf numFmtId="0" fontId="31" fillId="0" borderId="36" xfId="7" applyFont="1" applyBorder="1" applyAlignment="1">
      <alignment horizontal="left" vertical="center" indent="1"/>
    </xf>
    <xf numFmtId="0" fontId="26" fillId="0" borderId="37" xfId="7" applyFont="1" applyBorder="1" applyAlignment="1">
      <alignment horizontal="center" vertical="center"/>
    </xf>
    <xf numFmtId="0" fontId="26" fillId="0" borderId="0" xfId="7" applyFont="1" applyAlignment="1">
      <alignment horizontal="center" vertical="center"/>
    </xf>
    <xf numFmtId="0" fontId="26" fillId="0" borderId="38" xfId="7" applyFont="1" applyBorder="1" applyAlignment="1">
      <alignment horizontal="center" vertical="center" wrapText="1"/>
    </xf>
    <xf numFmtId="0" fontId="26" fillId="0" borderId="30" xfId="7" applyFont="1" applyBorder="1" applyAlignment="1">
      <alignment horizontal="center" vertical="center" wrapText="1"/>
    </xf>
    <xf numFmtId="0" fontId="86" fillId="0" borderId="37" xfId="7" applyFont="1" applyBorder="1" applyAlignment="1">
      <alignment horizontal="center" vertical="center" wrapText="1"/>
    </xf>
    <xf numFmtId="0" fontId="31" fillId="0" borderId="37" xfId="7" applyFont="1" applyBorder="1" applyAlignment="1">
      <alignment horizontal="center" vertical="center"/>
    </xf>
    <xf numFmtId="0" fontId="31" fillId="0" borderId="0" xfId="7" applyFont="1" applyAlignment="1">
      <alignment horizontal="center" vertical="center"/>
    </xf>
    <xf numFmtId="0" fontId="31" fillId="0" borderId="39" xfId="7" applyFont="1" applyBorder="1" applyAlignment="1">
      <alignment horizontal="center" vertical="center" wrapText="1"/>
    </xf>
    <xf numFmtId="0" fontId="31" fillId="0" borderId="30" xfId="7" applyFont="1" applyBorder="1" applyAlignment="1">
      <alignment horizontal="center" vertical="center" wrapText="1"/>
    </xf>
    <xf numFmtId="0" fontId="31" fillId="0" borderId="37" xfId="7" applyFont="1" applyBorder="1" applyAlignment="1">
      <alignment horizontal="center" vertical="center" wrapText="1"/>
    </xf>
    <xf numFmtId="0" fontId="35" fillId="0" borderId="30" xfId="7" applyFont="1" applyBorder="1" applyAlignment="1">
      <alignment horizontal="center" vertical="center" wrapText="1"/>
    </xf>
    <xf numFmtId="0" fontId="35" fillId="0" borderId="37" xfId="7" applyFont="1" applyBorder="1" applyAlignment="1">
      <alignment horizontal="center" vertical="center" wrapText="1"/>
    </xf>
    <xf numFmtId="0" fontId="31" fillId="0" borderId="40" xfId="7" applyFont="1" applyBorder="1" applyAlignment="1">
      <alignment horizontal="left" vertical="center" indent="1"/>
    </xf>
    <xf numFmtId="0" fontId="26" fillId="0" borderId="41" xfId="7" applyFont="1" applyBorder="1" applyAlignment="1">
      <alignment horizontal="center" vertical="center"/>
    </xf>
    <xf numFmtId="0" fontId="26" fillId="0" borderId="42" xfId="7" applyFont="1" applyBorder="1" applyAlignment="1">
      <alignment horizontal="center" vertical="center"/>
    </xf>
    <xf numFmtId="0" fontId="26" fillId="0" borderId="43" xfId="7" applyFont="1" applyBorder="1" applyAlignment="1">
      <alignment horizontal="center" vertical="center" wrapText="1"/>
    </xf>
    <xf numFmtId="0" fontId="26" fillId="0" borderId="44" xfId="7" applyFont="1" applyBorder="1" applyAlignment="1">
      <alignment horizontal="center" vertical="center" wrapText="1"/>
    </xf>
    <xf numFmtId="0" fontId="26" fillId="0" borderId="41" xfId="7" applyFont="1" applyBorder="1" applyAlignment="1">
      <alignment horizontal="center" vertical="center" wrapText="1"/>
    </xf>
    <xf numFmtId="0" fontId="31" fillId="0" borderId="0" xfId="7" applyFont="1" applyAlignment="1">
      <alignment vertical="center"/>
    </xf>
    <xf numFmtId="0" fontId="104" fillId="13" borderId="30" xfId="7" applyFont="1" applyFill="1" applyBorder="1" applyAlignment="1">
      <alignment vertical="center"/>
    </xf>
    <xf numFmtId="0" fontId="37" fillId="13" borderId="0" xfId="7" applyFont="1" applyFill="1" applyAlignment="1">
      <alignment horizontal="center" vertical="center"/>
    </xf>
    <xf numFmtId="0" fontId="31" fillId="0" borderId="37" xfId="7" applyFont="1" applyBorder="1" applyAlignment="1">
      <alignment vertical="center"/>
    </xf>
    <xf numFmtId="0" fontId="31" fillId="0" borderId="41" xfId="7" applyFont="1" applyBorder="1" applyAlignment="1">
      <alignment vertical="center"/>
    </xf>
    <xf numFmtId="0" fontId="31" fillId="0" borderId="41" xfId="7" applyFont="1" applyBorder="1" applyAlignment="1">
      <alignment horizontal="center" vertical="center"/>
    </xf>
    <xf numFmtId="0" fontId="31" fillId="0" borderId="42" xfId="7" applyFont="1" applyBorder="1" applyAlignment="1">
      <alignment horizontal="center" vertical="center"/>
    </xf>
    <xf numFmtId="0" fontId="105" fillId="0" borderId="0" xfId="7" applyFont="1"/>
    <xf numFmtId="174" fontId="9" fillId="0" borderId="0" xfId="7" applyNumberFormat="1" applyFont="1"/>
    <xf numFmtId="0" fontId="106" fillId="0" borderId="0" xfId="7" applyFont="1"/>
    <xf numFmtId="174" fontId="9" fillId="0" borderId="0" xfId="7" applyNumberFormat="1"/>
    <xf numFmtId="0" fontId="9" fillId="0" borderId="0" xfId="7" applyFont="1"/>
    <xf numFmtId="49" fontId="106" fillId="0" borderId="0" xfId="7" applyNumberFormat="1" applyFont="1"/>
    <xf numFmtId="49" fontId="9" fillId="0" borderId="0" xfId="7" applyNumberFormat="1"/>
    <xf numFmtId="0" fontId="9" fillId="0" borderId="0" xfId="7" applyAlignment="1">
      <alignment horizontal="center"/>
    </xf>
    <xf numFmtId="49" fontId="9" fillId="0" borderId="0" xfId="7" applyNumberFormat="1" applyFont="1"/>
    <xf numFmtId="0" fontId="37" fillId="13" borderId="33" xfId="7" applyFont="1" applyFill="1" applyBorder="1" applyAlignment="1">
      <alignment horizontal="left" vertical="center" indent="1"/>
    </xf>
    <xf numFmtId="174" fontId="12" fillId="0" borderId="0" xfId="7" applyNumberFormat="1" applyFont="1"/>
    <xf numFmtId="174" fontId="10" fillId="0" borderId="0" xfId="7" applyNumberFormat="1" applyFont="1" applyAlignment="1">
      <alignment horizontal="right"/>
    </xf>
    <xf numFmtId="174" fontId="95" fillId="0" borderId="0" xfId="7" applyNumberFormat="1" applyFont="1" applyAlignment="1">
      <alignment horizontal="right"/>
    </xf>
    <xf numFmtId="3" fontId="12" fillId="0" borderId="0" xfId="21" applyNumberFormat="1" applyFont="1" applyBorder="1" applyAlignment="1">
      <alignment horizontal="right" vertical="center"/>
    </xf>
    <xf numFmtId="9" fontId="12" fillId="0" borderId="0" xfId="2" applyNumberFormat="1" applyFont="1" applyBorder="1" applyAlignment="1">
      <alignment horizontal="right" vertical="center"/>
    </xf>
    <xf numFmtId="3" fontId="18" fillId="0" borderId="0" xfId="21" applyNumberFormat="1" applyFont="1" applyBorder="1" applyAlignment="1">
      <alignment horizontal="right" vertical="center"/>
    </xf>
    <xf numFmtId="9" fontId="18" fillId="0" borderId="0" xfId="2" applyNumberFormat="1" applyFont="1" applyBorder="1" applyAlignment="1">
      <alignment horizontal="right" vertical="center"/>
    </xf>
    <xf numFmtId="164" fontId="18" fillId="0" borderId="0" xfId="21" applyNumberFormat="1" applyFont="1" applyBorder="1" applyAlignment="1">
      <alignment horizontal="right" vertical="center"/>
    </xf>
    <xf numFmtId="3" fontId="12" fillId="0" borderId="1" xfId="21" applyNumberFormat="1" applyFont="1" applyBorder="1" applyAlignment="1">
      <alignment horizontal="right" vertical="center"/>
    </xf>
    <xf numFmtId="168" fontId="12" fillId="0" borderId="1" xfId="2" applyNumberFormat="1" applyFont="1" applyBorder="1" applyAlignment="1">
      <alignment horizontal="right" vertical="center"/>
    </xf>
    <xf numFmtId="164" fontId="12" fillId="0" borderId="0" xfId="21" applyNumberFormat="1" applyFont="1" applyBorder="1" applyAlignment="1">
      <alignment horizontal="right" vertical="center"/>
    </xf>
    <xf numFmtId="0" fontId="12" fillId="0" borderId="0" xfId="21" applyFont="1" applyBorder="1" applyAlignment="1">
      <alignment horizontal="left"/>
    </xf>
    <xf numFmtId="0" fontId="22" fillId="0" borderId="0" xfId="21" applyFont="1" applyBorder="1" applyAlignment="1">
      <alignment horizontal="left" indent="1"/>
    </xf>
    <xf numFmtId="0" fontId="22" fillId="0" borderId="0" xfId="21" applyFont="1" applyBorder="1" applyAlignment="1">
      <alignment horizontal="left" indent="2"/>
    </xf>
    <xf numFmtId="0" fontId="12" fillId="0" borderId="1" xfId="21" applyFont="1" applyBorder="1" applyAlignment="1">
      <alignment horizontal="left"/>
    </xf>
    <xf numFmtId="0" fontId="14" fillId="2" borderId="0" xfId="21" applyFont="1" applyFill="1" applyBorder="1" applyAlignment="1">
      <alignment horizontal="right" vertical="center"/>
    </xf>
    <xf numFmtId="168" fontId="22" fillId="0" borderId="0" xfId="2" applyNumberFormat="1" applyFont="1" applyBorder="1"/>
    <xf numFmtId="168" fontId="12" fillId="0" borderId="0" xfId="2" applyNumberFormat="1" applyFont="1" applyBorder="1"/>
    <xf numFmtId="0" fontId="22" fillId="0" borderId="2" xfId="21" applyFont="1" applyBorder="1"/>
    <xf numFmtId="168" fontId="22" fillId="0" borderId="2" xfId="2" applyNumberFormat="1" applyFont="1" applyBorder="1"/>
    <xf numFmtId="168" fontId="12" fillId="0" borderId="2" xfId="2" applyNumberFormat="1" applyFont="1" applyBorder="1"/>
    <xf numFmtId="0" fontId="14" fillId="2" borderId="0" xfId="21" applyFont="1" applyFill="1" applyBorder="1" applyAlignment="1">
      <alignment vertical="center" wrapText="1"/>
    </xf>
    <xf numFmtId="0" fontId="14" fillId="2" borderId="0" xfId="21" applyFont="1" applyFill="1" applyBorder="1" applyAlignment="1">
      <alignment horizontal="center" wrapText="1"/>
    </xf>
    <xf numFmtId="168" fontId="18" fillId="0" borderId="0" xfId="2" applyNumberFormat="1" applyFont="1" applyFill="1" applyBorder="1" applyAlignment="1">
      <alignment horizontal="center" vertical="center" wrapText="1"/>
    </xf>
    <xf numFmtId="168" fontId="107" fillId="0" borderId="0" xfId="2" applyNumberFormat="1" applyFont="1" applyFill="1" applyBorder="1" applyAlignment="1">
      <alignment horizontal="center" vertical="center" wrapText="1"/>
    </xf>
    <xf numFmtId="168" fontId="24" fillId="0" borderId="1" xfId="2" applyNumberFormat="1" applyFont="1" applyFill="1" applyBorder="1" applyAlignment="1">
      <alignment horizontal="center" vertical="center" wrapText="1"/>
    </xf>
    <xf numFmtId="164" fontId="18" fillId="0" borderId="1" xfId="2" applyNumberFormat="1" applyFont="1" applyFill="1" applyBorder="1" applyAlignment="1">
      <alignment horizontal="center" vertical="center" wrapText="1"/>
    </xf>
    <xf numFmtId="168" fontId="24" fillId="0" borderId="0" xfId="2" applyNumberFormat="1" applyFont="1" applyFill="1" applyBorder="1" applyAlignment="1">
      <alignment horizontal="center" vertical="center" wrapText="1"/>
    </xf>
    <xf numFmtId="164" fontId="18" fillId="0" borderId="0" xfId="2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/>
    <xf numFmtId="0" fontId="40" fillId="0" borderId="0" xfId="0" applyFont="1" applyFill="1" applyBorder="1" applyAlignment="1">
      <alignment horizontal="right"/>
    </xf>
    <xf numFmtId="0" fontId="107" fillId="0" borderId="0" xfId="0" applyFont="1" applyFill="1" applyBorder="1" applyAlignment="1">
      <alignment horizontal="left" vertical="center" wrapText="1"/>
    </xf>
    <xf numFmtId="168" fontId="107" fillId="0" borderId="2" xfId="2" applyNumberFormat="1" applyFont="1" applyFill="1" applyBorder="1" applyAlignment="1">
      <alignment horizontal="center" vertical="center" wrapText="1"/>
    </xf>
    <xf numFmtId="164" fontId="107" fillId="0" borderId="2" xfId="2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07" fillId="0" borderId="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4" fillId="0" borderId="0" xfId="21" applyFont="1" applyFill="1" applyBorder="1" applyAlignment="1">
      <alignment wrapText="1"/>
    </xf>
    <xf numFmtId="0" fontId="33" fillId="0" borderId="0" xfId="8" applyFont="1" applyFill="1" applyBorder="1"/>
    <xf numFmtId="167" fontId="33" fillId="0" borderId="0" xfId="8" applyNumberFormat="1" applyFont="1" applyBorder="1" applyAlignment="1">
      <alignment horizontal="center"/>
    </xf>
    <xf numFmtId="0" fontId="26" fillId="0" borderId="0" xfId="8" applyFont="1"/>
    <xf numFmtId="164" fontId="26" fillId="0" borderId="0" xfId="8" applyNumberFormat="1" applyFont="1" applyFill="1" applyAlignment="1">
      <alignment horizontal="center"/>
    </xf>
    <xf numFmtId="49" fontId="26" fillId="0" borderId="0" xfId="8" applyNumberFormat="1" applyFont="1" applyAlignment="1">
      <alignment horizontal="left" indent="1"/>
    </xf>
    <xf numFmtId="0" fontId="33" fillId="0" borderId="0" xfId="8" applyFont="1" applyFill="1"/>
    <xf numFmtId="0" fontId="86" fillId="0" borderId="0" xfId="8" applyFont="1" applyBorder="1"/>
    <xf numFmtId="167" fontId="86" fillId="0" borderId="0" xfId="8" applyNumberFormat="1" applyFont="1" applyBorder="1" applyAlignment="1">
      <alignment horizontal="center"/>
    </xf>
    <xf numFmtId="0" fontId="12" fillId="0" borderId="2" xfId="21" applyFont="1" applyBorder="1"/>
    <xf numFmtId="0" fontId="6" fillId="2" borderId="0" xfId="8" applyFill="1"/>
    <xf numFmtId="0" fontId="23" fillId="0" borderId="0" xfId="21" applyFont="1" applyFill="1" applyBorder="1" applyAlignment="1">
      <alignment wrapText="1"/>
    </xf>
    <xf numFmtId="167" fontId="33" fillId="0" borderId="0" xfId="8" applyNumberFormat="1" applyFont="1" applyAlignment="1">
      <alignment horizontal="center" vertical="center"/>
    </xf>
    <xf numFmtId="164" fontId="26" fillId="0" borderId="0" xfId="8" applyNumberFormat="1" applyFont="1" applyFill="1" applyAlignment="1">
      <alignment horizontal="center" vertical="center"/>
    </xf>
    <xf numFmtId="164" fontId="26" fillId="0" borderId="0" xfId="8" applyNumberFormat="1" applyFont="1" applyAlignment="1">
      <alignment horizontal="center" vertical="center"/>
    </xf>
    <xf numFmtId="49" fontId="36" fillId="0" borderId="2" xfId="8" applyNumberFormat="1" applyFont="1" applyBorder="1" applyAlignment="1">
      <alignment horizontal="left"/>
    </xf>
    <xf numFmtId="164" fontId="36" fillId="0" borderId="2" xfId="8" applyNumberFormat="1" applyFont="1" applyBorder="1" applyAlignment="1">
      <alignment horizontal="center" vertical="center"/>
    </xf>
    <xf numFmtId="0" fontId="86" fillId="0" borderId="0" xfId="8" applyFont="1" applyFill="1" applyBorder="1"/>
    <xf numFmtId="167" fontId="86" fillId="0" borderId="0" xfId="8" applyNumberFormat="1" applyFont="1" applyFill="1" applyBorder="1" applyAlignment="1">
      <alignment horizontal="center" vertical="center"/>
    </xf>
    <xf numFmtId="0" fontId="12" fillId="0" borderId="0" xfId="8" applyFont="1"/>
    <xf numFmtId="0" fontId="22" fillId="0" borderId="0" xfId="21" applyFont="1" applyFill="1" applyBorder="1" applyAlignment="1">
      <alignment wrapText="1"/>
    </xf>
    <xf numFmtId="164" fontId="33" fillId="0" borderId="0" xfId="8" applyNumberFormat="1" applyFont="1" applyFill="1" applyBorder="1" applyAlignment="1">
      <alignment horizontal="center"/>
    </xf>
    <xf numFmtId="164" fontId="36" fillId="0" borderId="2" xfId="8" applyNumberFormat="1" applyFont="1" applyBorder="1" applyAlignment="1">
      <alignment horizontal="center"/>
    </xf>
    <xf numFmtId="164" fontId="86" fillId="0" borderId="0" xfId="8" applyNumberFormat="1" applyFont="1" applyAlignment="1">
      <alignment horizontal="center"/>
    </xf>
    <xf numFmtId="0" fontId="12" fillId="0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/>
    <xf numFmtId="0" fontId="85" fillId="2" borderId="0" xfId="8" applyFont="1" applyFill="1" applyBorder="1" applyAlignment="1">
      <alignment horizontal="left"/>
    </xf>
    <xf numFmtId="0" fontId="85" fillId="2" borderId="0" xfId="8" applyFont="1" applyFill="1" applyBorder="1" applyAlignment="1">
      <alignment horizontal="center"/>
    </xf>
    <xf numFmtId="0" fontId="36" fillId="0" borderId="2" xfId="8" applyFont="1" applyFill="1" applyBorder="1"/>
    <xf numFmtId="0" fontId="36" fillId="0" borderId="2" xfId="8" applyFont="1" applyFill="1" applyBorder="1" applyAlignment="1">
      <alignment horizontal="center"/>
    </xf>
    <xf numFmtId="164" fontId="36" fillId="0" borderId="2" xfId="8" applyNumberFormat="1" applyFont="1" applyFill="1" applyBorder="1" applyAlignment="1">
      <alignment horizontal="center"/>
    </xf>
    <xf numFmtId="0" fontId="11" fillId="2" borderId="0" xfId="21" applyFont="1" applyFill="1" applyBorder="1" applyAlignment="1">
      <alignment horizontal="center" vertical="center"/>
    </xf>
    <xf numFmtId="164" fontId="18" fillId="0" borderId="0" xfId="8" applyNumberFormat="1" applyFont="1" applyAlignment="1">
      <alignment horizontal="center"/>
    </xf>
    <xf numFmtId="167" fontId="18" fillId="0" borderId="0" xfId="8" applyNumberFormat="1" applyFont="1" applyAlignment="1">
      <alignment horizontal="center"/>
    </xf>
    <xf numFmtId="0" fontId="27" fillId="2" borderId="0" xfId="0" applyFont="1" applyFill="1" applyAlignment="1">
      <alignment vertical="center" wrapText="1"/>
    </xf>
    <xf numFmtId="3" fontId="27" fillId="2" borderId="0" xfId="0" applyNumberFormat="1" applyFont="1" applyFill="1" applyAlignment="1">
      <alignment horizontal="right" vertical="center"/>
    </xf>
    <xf numFmtId="0" fontId="42" fillId="0" borderId="0" xfId="0" applyFont="1" applyAlignment="1">
      <alignment horizontal="right" vertical="center"/>
    </xf>
    <xf numFmtId="167" fontId="27" fillId="2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0" fontId="36" fillId="0" borderId="1" xfId="0" applyFont="1" applyFill="1" applyBorder="1" applyAlignment="1">
      <alignment vertical="center"/>
    </xf>
    <xf numFmtId="3" fontId="36" fillId="0" borderId="1" xfId="0" applyNumberFormat="1" applyFont="1" applyFill="1" applyBorder="1" applyAlignment="1">
      <alignment horizontal="right" vertical="center"/>
    </xf>
    <xf numFmtId="0" fontId="36" fillId="0" borderId="2" xfId="0" applyFont="1" applyFill="1" applyBorder="1" applyAlignment="1">
      <alignment vertical="center"/>
    </xf>
    <xf numFmtId="0" fontId="36" fillId="0" borderId="2" xfId="0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left" vertical="center" indent="1"/>
    </xf>
    <xf numFmtId="167" fontId="34" fillId="0" borderId="0" xfId="0" applyNumberFormat="1" applyFont="1" applyFill="1" applyAlignment="1">
      <alignment horizontal="center" vertical="center"/>
    </xf>
    <xf numFmtId="167" fontId="28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indent="1"/>
    </xf>
    <xf numFmtId="0" fontId="37" fillId="13" borderId="30" xfId="7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 wrapText="1"/>
    </xf>
    <xf numFmtId="167" fontId="36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top"/>
    </xf>
    <xf numFmtId="0" fontId="28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right" vertical="center" wrapText="1"/>
    </xf>
    <xf numFmtId="3" fontId="45" fillId="0" borderId="0" xfId="0" applyNumberFormat="1" applyFont="1" applyFill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vertical="center"/>
    </xf>
    <xf numFmtId="3" fontId="36" fillId="0" borderId="16" xfId="0" applyNumberFormat="1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3" fontId="36" fillId="0" borderId="2" xfId="0" applyNumberFormat="1" applyFont="1" applyFill="1" applyBorder="1" applyAlignment="1">
      <alignment horizontal="right" vertical="center"/>
    </xf>
    <xf numFmtId="0" fontId="27" fillId="2" borderId="49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justify" vertical="center" wrapText="1"/>
    </xf>
    <xf numFmtId="0" fontId="45" fillId="0" borderId="52" xfId="0" applyFont="1" applyFill="1" applyBorder="1" applyAlignment="1">
      <alignment horizontal="left" vertical="center" wrapText="1" indent="2"/>
    </xf>
    <xf numFmtId="0" fontId="45" fillId="0" borderId="51" xfId="0" applyFont="1" applyFill="1" applyBorder="1" applyAlignment="1">
      <alignment horizontal="left" vertical="center" wrapText="1" indent="2"/>
    </xf>
    <xf numFmtId="0" fontId="28" fillId="0" borderId="51" xfId="0" applyFont="1" applyFill="1" applyBorder="1" applyAlignment="1">
      <alignment horizontal="left" vertical="center" wrapText="1" indent="2"/>
    </xf>
    <xf numFmtId="0" fontId="45" fillId="0" borderId="53" xfId="0" applyFont="1" applyFill="1" applyBorder="1" applyAlignment="1">
      <alignment horizontal="left" vertical="center" wrapText="1" indent="2"/>
    </xf>
    <xf numFmtId="0" fontId="113" fillId="0" borderId="0" xfId="7" applyFont="1"/>
    <xf numFmtId="0" fontId="16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 horizontal="center"/>
    </xf>
    <xf numFmtId="10" fontId="22" fillId="0" borderId="0" xfId="2" applyNumberFormat="1" applyFont="1" applyAlignment="1">
      <alignment horizontal="center"/>
    </xf>
    <xf numFmtId="10" fontId="22" fillId="0" borderId="0" xfId="2" applyNumberFormat="1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10" fontId="22" fillId="0" borderId="0" xfId="2" applyNumberFormat="1" applyFont="1" applyFill="1" applyAlignment="1">
      <alignment horizontal="center"/>
    </xf>
    <xf numFmtId="10" fontId="22" fillId="0" borderId="0" xfId="2" applyNumberFormat="1" applyFont="1" applyFill="1" applyAlignment="1">
      <alignment horizontal="center" vertical="center"/>
    </xf>
    <xf numFmtId="0" fontId="12" fillId="0" borderId="0" xfId="0" applyFont="1"/>
    <xf numFmtId="10" fontId="14" fillId="2" borderId="57" xfId="2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168" fontId="22" fillId="0" borderId="0" xfId="2" applyNumberFormat="1" applyFont="1"/>
    <xf numFmtId="0" fontId="10" fillId="0" borderId="1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 wrapText="1"/>
    </xf>
    <xf numFmtId="0" fontId="78" fillId="2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71" fillId="2" borderId="0" xfId="0" applyFont="1" applyFill="1" applyAlignment="1">
      <alignment horizontal="center" vertical="center" wrapText="1"/>
    </xf>
    <xf numFmtId="0" fontId="88" fillId="0" borderId="0" xfId="8" applyFont="1"/>
    <xf numFmtId="3" fontId="34" fillId="0" borderId="0" xfId="0" applyNumberFormat="1" applyFont="1" applyBorder="1" applyAlignment="1">
      <alignment horizontal="center" vertical="center"/>
    </xf>
    <xf numFmtId="3" fontId="31" fillId="0" borderId="2" xfId="0" applyNumberFormat="1" applyFont="1" applyBorder="1" applyAlignment="1">
      <alignment vertical="center"/>
    </xf>
    <xf numFmtId="3" fontId="36" fillId="0" borderId="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6" fillId="0" borderId="2" xfId="15" quotePrefix="1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/>
    </xf>
    <xf numFmtId="0" fontId="28" fillId="0" borderId="1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3" fontId="34" fillId="0" borderId="0" xfId="0" applyNumberFormat="1" applyFont="1" applyFill="1" applyBorder="1" applyAlignment="1">
      <alignment horizontal="center" vertical="center"/>
    </xf>
    <xf numFmtId="0" fontId="114" fillId="0" borderId="0" xfId="0" applyFont="1" applyBorder="1" applyAlignment="1"/>
    <xf numFmtId="0" fontId="114" fillId="0" borderId="0" xfId="0" applyFont="1" applyBorder="1"/>
    <xf numFmtId="0" fontId="114" fillId="0" borderId="2" xfId="0" applyFont="1" applyBorder="1" applyAlignment="1"/>
    <xf numFmtId="0" fontId="98" fillId="0" borderId="2" xfId="0" applyFont="1" applyBorder="1"/>
    <xf numFmtId="0" fontId="114" fillId="0" borderId="2" xfId="0" applyFont="1" applyBorder="1"/>
    <xf numFmtId="0" fontId="61" fillId="0" borderId="0" xfId="0" applyFont="1" applyAlignment="1">
      <alignment horizontal="left" indent="1"/>
    </xf>
    <xf numFmtId="0" fontId="45" fillId="0" borderId="20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3" fontId="45" fillId="0" borderId="17" xfId="0" applyNumberFormat="1" applyFont="1" applyBorder="1" applyAlignment="1">
      <alignment horizontal="center" vertical="center" wrapText="1"/>
    </xf>
    <xf numFmtId="3" fontId="45" fillId="0" borderId="7" xfId="0" applyNumberFormat="1" applyFont="1" applyBorder="1" applyAlignment="1">
      <alignment horizontal="center" vertical="center" wrapText="1"/>
    </xf>
    <xf numFmtId="3" fontId="45" fillId="0" borderId="8" xfId="0" applyNumberFormat="1" applyFont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102" fillId="12" borderId="0" xfId="0" applyFont="1" applyFill="1" applyBorder="1" applyAlignment="1">
      <alignment vertical="center"/>
    </xf>
    <xf numFmtId="0" fontId="102" fillId="12" borderId="0" xfId="0" applyFont="1" applyFill="1" applyBorder="1" applyAlignment="1">
      <alignment horizontal="center" vertical="center" wrapText="1"/>
    </xf>
    <xf numFmtId="0" fontId="102" fillId="1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2" borderId="0" xfId="5" applyFont="1" applyFill="1" applyBorder="1"/>
    <xf numFmtId="1" fontId="11" fillId="2" borderId="0" xfId="5" applyNumberFormat="1" applyFont="1" applyFill="1" applyBorder="1" applyAlignment="1">
      <alignment horizontal="right" vertical="center" wrapText="1"/>
    </xf>
    <xf numFmtId="0" fontId="36" fillId="0" borderId="2" xfId="5" applyFont="1" applyFill="1" applyBorder="1"/>
    <xf numFmtId="164" fontId="36" fillId="0" borderId="2" xfId="5" applyNumberFormat="1" applyFont="1" applyFill="1" applyBorder="1" applyAlignment="1">
      <alignment vertical="center"/>
    </xf>
    <xf numFmtId="0" fontId="115" fillId="0" borderId="0" xfId="5" applyFont="1" applyFill="1" applyBorder="1" applyAlignment="1">
      <alignment horizontal="left"/>
    </xf>
    <xf numFmtId="164" fontId="115" fillId="0" borderId="0" xfId="6" applyNumberFormat="1" applyFont="1" applyFill="1" applyBorder="1" applyAlignment="1">
      <alignment vertical="center" wrapText="1"/>
    </xf>
    <xf numFmtId="0" fontId="116" fillId="0" borderId="0" xfId="5" applyFont="1" applyFill="1" applyBorder="1" applyAlignment="1">
      <alignment horizontal="left" indent="1"/>
    </xf>
    <xf numFmtId="164" fontId="116" fillId="0" borderId="0" xfId="6" applyNumberFormat="1" applyFont="1" applyFill="1" applyBorder="1" applyAlignment="1">
      <alignment vertical="center" wrapText="1"/>
    </xf>
    <xf numFmtId="0" fontId="116" fillId="0" borderId="0" xfId="5" applyFont="1" applyFill="1" applyBorder="1" applyAlignment="1">
      <alignment horizontal="left" indent="2"/>
    </xf>
    <xf numFmtId="0" fontId="116" fillId="0" borderId="2" xfId="5" applyFont="1" applyFill="1" applyBorder="1" applyAlignment="1">
      <alignment horizontal="left" indent="1"/>
    </xf>
    <xf numFmtId="164" fontId="116" fillId="0" borderId="2" xfId="6" applyNumberFormat="1" applyFont="1" applyFill="1" applyBorder="1" applyAlignment="1">
      <alignment vertical="center" wrapText="1"/>
    </xf>
    <xf numFmtId="0" fontId="116" fillId="0" borderId="0" xfId="5" applyFont="1" applyFill="1" applyBorder="1" applyAlignment="1">
      <alignment horizontal="left" indent="4"/>
    </xf>
    <xf numFmtId="0" fontId="116" fillId="0" borderId="2" xfId="5" applyFont="1" applyFill="1" applyBorder="1" applyAlignment="1">
      <alignment horizontal="left" indent="3"/>
    </xf>
    <xf numFmtId="0" fontId="70" fillId="0" borderId="0" xfId="8" applyFont="1"/>
    <xf numFmtId="3" fontId="22" fillId="0" borderId="0" xfId="0" applyNumberFormat="1" applyFont="1" applyFill="1"/>
    <xf numFmtId="1" fontId="11" fillId="2" borderId="3" xfId="5" applyNumberFormat="1" applyFont="1" applyFill="1" applyBorder="1" applyAlignment="1">
      <alignment horizontal="right" vertical="center" wrapText="1"/>
    </xf>
    <xf numFmtId="164" fontId="36" fillId="0" borderId="60" xfId="5" applyNumberFormat="1" applyFont="1" applyFill="1" applyBorder="1" applyAlignment="1">
      <alignment vertical="center"/>
    </xf>
    <xf numFmtId="164" fontId="115" fillId="0" borderId="61" xfId="6" applyNumberFormat="1" applyFont="1" applyFill="1" applyBorder="1" applyAlignment="1">
      <alignment vertical="center" wrapText="1"/>
    </xf>
    <xf numFmtId="164" fontId="116" fillId="0" borderId="61" xfId="6" applyNumberFormat="1" applyFont="1" applyFill="1" applyBorder="1" applyAlignment="1">
      <alignment vertical="center" wrapText="1"/>
    </xf>
    <xf numFmtId="164" fontId="116" fillId="0" borderId="60" xfId="6" applyNumberFormat="1" applyFont="1" applyFill="1" applyBorder="1" applyAlignment="1">
      <alignment vertical="center" wrapText="1"/>
    </xf>
    <xf numFmtId="0" fontId="85" fillId="2" borderId="0" xfId="8" applyFont="1" applyFill="1" applyBorder="1" applyAlignment="1">
      <alignment horizontal="right" vertical="center"/>
    </xf>
    <xf numFmtId="0" fontId="75" fillId="0" borderId="0" xfId="19" applyFont="1" applyFill="1" applyBorder="1" applyAlignment="1">
      <alignment vertical="center"/>
    </xf>
    <xf numFmtId="3" fontId="75" fillId="0" borderId="0" xfId="20" applyNumberFormat="1" applyFont="1" applyFill="1" applyBorder="1" applyAlignment="1">
      <alignment horizontal="right" vertical="center"/>
    </xf>
    <xf numFmtId="3" fontId="75" fillId="0" borderId="0" xfId="8" applyNumberFormat="1" applyFont="1" applyFill="1" applyAlignment="1">
      <alignment horizontal="right" vertical="center"/>
    </xf>
    <xf numFmtId="0" fontId="70" fillId="0" borderId="0" xfId="19" applyFont="1" applyFill="1" applyBorder="1" applyAlignment="1">
      <alignment horizontal="left" vertical="center" indent="1"/>
    </xf>
    <xf numFmtId="3" fontId="70" fillId="0" borderId="0" xfId="8" applyNumberFormat="1" applyFont="1" applyFill="1" applyAlignment="1">
      <alignment horizontal="right" vertical="center"/>
    </xf>
    <xf numFmtId="3" fontId="70" fillId="0" borderId="0" xfId="20" applyNumberFormat="1" applyFont="1" applyFill="1" applyBorder="1" applyAlignment="1">
      <alignment horizontal="right" vertical="center"/>
    </xf>
    <xf numFmtId="0" fontId="70" fillId="0" borderId="0" xfId="8" applyFont="1" applyAlignment="1">
      <alignment horizontal="left" indent="1"/>
    </xf>
    <xf numFmtId="0" fontId="70" fillId="0" borderId="0" xfId="8" applyFont="1" applyFill="1" applyAlignment="1">
      <alignment horizontal="right"/>
    </xf>
    <xf numFmtId="0" fontId="70" fillId="0" borderId="0" xfId="8" applyFont="1" applyAlignment="1">
      <alignment horizontal="right"/>
    </xf>
    <xf numFmtId="0" fontId="70" fillId="0" borderId="2" xfId="19" applyFont="1" applyFill="1" applyBorder="1" applyAlignment="1">
      <alignment horizontal="left" vertical="center" indent="1"/>
    </xf>
    <xf numFmtId="3" fontId="70" fillId="0" borderId="2" xfId="8" applyNumberFormat="1" applyFont="1" applyFill="1" applyBorder="1" applyAlignment="1">
      <alignment horizontal="right" vertical="center"/>
    </xf>
    <xf numFmtId="3" fontId="70" fillId="0" borderId="2" xfId="20" applyNumberFormat="1" applyFont="1" applyFill="1" applyBorder="1" applyAlignment="1">
      <alignment horizontal="right" vertical="center"/>
    </xf>
    <xf numFmtId="0" fontId="75" fillId="0" borderId="0" xfId="19" applyFont="1" applyFill="1" applyBorder="1" applyAlignment="1">
      <alignment horizontal="left" vertical="center"/>
    </xf>
    <xf numFmtId="3" fontId="75" fillId="0" borderId="0" xfId="8" applyNumberFormat="1" applyFont="1" applyFill="1" applyBorder="1" applyAlignment="1">
      <alignment horizontal="right" vertical="center"/>
    </xf>
    <xf numFmtId="4" fontId="70" fillId="0" borderId="0" xfId="8" applyNumberFormat="1" applyFont="1" applyFill="1" applyBorder="1" applyAlignment="1">
      <alignment horizontal="right" vertical="center"/>
    </xf>
    <xf numFmtId="0" fontId="88" fillId="0" borderId="2" xfId="19" applyFont="1" applyFill="1" applyBorder="1" applyAlignment="1">
      <alignment vertical="center"/>
    </xf>
    <xf numFmtId="3" fontId="88" fillId="0" borderId="2" xfId="8" applyNumberFormat="1" applyFont="1" applyFill="1" applyBorder="1" applyAlignment="1">
      <alignment horizontal="right" vertical="center"/>
    </xf>
    <xf numFmtId="3" fontId="88" fillId="0" borderId="2" xfId="20" applyNumberFormat="1" applyFont="1" applyFill="1" applyBorder="1" applyAlignment="1">
      <alignment horizontal="right" vertical="center"/>
    </xf>
    <xf numFmtId="164" fontId="70" fillId="0" borderId="0" xfId="8" applyNumberFormat="1" applyFont="1" applyFill="1" applyBorder="1" applyAlignment="1">
      <alignment horizontal="right" vertical="center"/>
    </xf>
    <xf numFmtId="0" fontId="33" fillId="14" borderId="0" xfId="23" applyFont="1" applyFill="1"/>
    <xf numFmtId="0" fontId="26" fillId="14" borderId="0" xfId="23" applyFont="1" applyFill="1"/>
    <xf numFmtId="0" fontId="26" fillId="14" borderId="0" xfId="23" applyFont="1" applyFill="1" applyBorder="1"/>
    <xf numFmtId="0" fontId="33" fillId="14" borderId="62" xfId="23" applyFont="1" applyFill="1" applyBorder="1" applyAlignment="1">
      <alignment horizontal="center"/>
    </xf>
    <xf numFmtId="0" fontId="33" fillId="14" borderId="63" xfId="23" applyFont="1" applyFill="1" applyBorder="1" applyAlignment="1">
      <alignment horizontal="center"/>
    </xf>
    <xf numFmtId="0" fontId="26" fillId="14" borderId="64" xfId="23" applyFont="1" applyFill="1" applyBorder="1"/>
    <xf numFmtId="164" fontId="26" fillId="14" borderId="64" xfId="23" applyNumberFormat="1" applyFont="1" applyFill="1" applyBorder="1"/>
    <xf numFmtId="164" fontId="26" fillId="14" borderId="65" xfId="23" applyNumberFormat="1" applyFont="1" applyFill="1" applyBorder="1"/>
    <xf numFmtId="0" fontId="33" fillId="2" borderId="64" xfId="23" applyFont="1" applyFill="1" applyBorder="1"/>
    <xf numFmtId="0" fontId="26" fillId="2" borderId="64" xfId="23" applyFont="1" applyFill="1" applyBorder="1"/>
    <xf numFmtId="164" fontId="33" fillId="2" borderId="64" xfId="23" applyNumberFormat="1" applyFont="1" applyFill="1" applyBorder="1"/>
    <xf numFmtId="164" fontId="33" fillId="2" borderId="65" xfId="23" applyNumberFormat="1" applyFont="1" applyFill="1" applyBorder="1"/>
    <xf numFmtId="164" fontId="26" fillId="14" borderId="0" xfId="23" applyNumberFormat="1" applyFont="1" applyFill="1"/>
    <xf numFmtId="164" fontId="26" fillId="14" borderId="66" xfId="23" applyNumberFormat="1" applyFont="1" applyFill="1" applyBorder="1"/>
    <xf numFmtId="0" fontId="33" fillId="14" borderId="64" xfId="23" applyFont="1" applyFill="1" applyBorder="1"/>
    <xf numFmtId="164" fontId="33" fillId="14" borderId="64" xfId="23" applyNumberFormat="1" applyFont="1" applyFill="1" applyBorder="1"/>
    <xf numFmtId="164" fontId="33" fillId="14" borderId="65" xfId="23" applyNumberFormat="1" applyFont="1" applyFill="1" applyBorder="1"/>
    <xf numFmtId="0" fontId="26" fillId="14" borderId="67" xfId="23" applyFont="1" applyFill="1" applyBorder="1"/>
    <xf numFmtId="0" fontId="26" fillId="14" borderId="23" xfId="23" applyFont="1" applyFill="1" applyBorder="1"/>
    <xf numFmtId="168" fontId="26" fillId="14" borderId="68" xfId="24" applyNumberFormat="1" applyFont="1" applyFill="1" applyBorder="1"/>
    <xf numFmtId="164" fontId="26" fillId="14" borderId="0" xfId="23" applyNumberFormat="1" applyFont="1" applyFill="1" applyBorder="1"/>
    <xf numFmtId="0" fontId="33" fillId="14" borderId="0" xfId="23" applyFont="1" applyFill="1" applyBorder="1"/>
    <xf numFmtId="0" fontId="26" fillId="14" borderId="69" xfId="23" applyFont="1" applyFill="1" applyBorder="1"/>
    <xf numFmtId="168" fontId="26" fillId="14" borderId="70" xfId="24" applyNumberFormat="1" applyFont="1" applyFill="1" applyBorder="1"/>
    <xf numFmtId="0" fontId="26" fillId="14" borderId="71" xfId="23" applyFont="1" applyFill="1" applyBorder="1"/>
    <xf numFmtId="168" fontId="26" fillId="14" borderId="72" xfId="24" applyNumberFormat="1" applyFont="1" applyFill="1" applyBorder="1"/>
    <xf numFmtId="0" fontId="26" fillId="14" borderId="73" xfId="23" applyFont="1" applyFill="1" applyBorder="1"/>
    <xf numFmtId="168" fontId="26" fillId="14" borderId="74" xfId="24" applyNumberFormat="1" applyFont="1" applyFill="1" applyBorder="1"/>
    <xf numFmtId="0" fontId="26" fillId="14" borderId="69" xfId="23" applyFont="1" applyFill="1" applyBorder="1" applyAlignment="1">
      <alignment vertical="center"/>
    </xf>
    <xf numFmtId="10" fontId="26" fillId="14" borderId="70" xfId="23" applyNumberFormat="1" applyFont="1" applyFill="1" applyBorder="1" applyAlignment="1">
      <alignment horizontal="right" vertical="center"/>
    </xf>
    <xf numFmtId="0" fontId="26" fillId="14" borderId="71" xfId="23" applyFont="1" applyFill="1" applyBorder="1" applyAlignment="1">
      <alignment vertical="center"/>
    </xf>
    <xf numFmtId="10" fontId="26" fillId="14" borderId="72" xfId="23" applyNumberFormat="1" applyFont="1" applyFill="1" applyBorder="1" applyAlignment="1">
      <alignment horizontal="right" vertical="center"/>
    </xf>
    <xf numFmtId="9" fontId="26" fillId="14" borderId="0" xfId="24" applyFont="1" applyFill="1"/>
    <xf numFmtId="0" fontId="26" fillId="14" borderId="73" xfId="23" applyFont="1" applyFill="1" applyBorder="1" applyAlignment="1">
      <alignment vertical="center"/>
    </xf>
    <xf numFmtId="10" fontId="26" fillId="14" borderId="74" xfId="23" applyNumberFormat="1" applyFont="1" applyFill="1" applyBorder="1" applyAlignment="1">
      <alignment horizontal="right" vertical="center"/>
    </xf>
    <xf numFmtId="0" fontId="33" fillId="2" borderId="67" xfId="23" applyFont="1" applyFill="1" applyBorder="1" applyAlignment="1">
      <alignment vertical="center"/>
    </xf>
    <xf numFmtId="0" fontId="26" fillId="2" borderId="23" xfId="23" applyFont="1" applyFill="1" applyBorder="1"/>
    <xf numFmtId="167" fontId="26" fillId="2" borderId="23" xfId="23" applyNumberFormat="1" applyFont="1" applyFill="1" applyBorder="1"/>
    <xf numFmtId="167" fontId="26" fillId="2" borderId="68" xfId="23" applyNumberFormat="1" applyFont="1" applyFill="1" applyBorder="1"/>
    <xf numFmtId="168" fontId="26" fillId="2" borderId="68" xfId="24" applyNumberFormat="1" applyFont="1" applyFill="1" applyBorder="1"/>
    <xf numFmtId="0" fontId="33" fillId="14" borderId="0" xfId="23" applyFont="1" applyFill="1" applyBorder="1" applyAlignment="1">
      <alignment horizontal="center"/>
    </xf>
    <xf numFmtId="164" fontId="33" fillId="14" borderId="0" xfId="23" applyNumberFormat="1" applyFont="1" applyFill="1" applyBorder="1"/>
    <xf numFmtId="0" fontId="26" fillId="14" borderId="66" xfId="23" applyFont="1" applyFill="1" applyBorder="1"/>
    <xf numFmtId="168" fontId="26" fillId="14" borderId="0" xfId="24" applyNumberFormat="1" applyFont="1" applyFill="1" applyBorder="1"/>
    <xf numFmtId="9" fontId="26" fillId="14" borderId="0" xfId="24" applyFont="1" applyFill="1" applyBorder="1"/>
    <xf numFmtId="167" fontId="26" fillId="14" borderId="0" xfId="23" applyNumberFormat="1" applyFont="1" applyFill="1" applyBorder="1"/>
    <xf numFmtId="0" fontId="33" fillId="15" borderId="0" xfId="25" applyFont="1" applyFill="1" applyAlignment="1">
      <alignment horizontal="left" vertical="center"/>
    </xf>
    <xf numFmtId="0" fontId="33" fillId="15" borderId="0" xfId="26" applyFont="1" applyFill="1"/>
    <xf numFmtId="0" fontId="26" fillId="15" borderId="0" xfId="26" applyFont="1" applyFill="1"/>
    <xf numFmtId="0" fontId="26" fillId="15" borderId="0" xfId="25" applyFont="1" applyFill="1" applyAlignment="1">
      <alignment horizontal="left" vertical="center"/>
    </xf>
    <xf numFmtId="0" fontId="33" fillId="0" borderId="76" xfId="27" applyFont="1" applyFill="1" applyBorder="1" applyAlignment="1">
      <alignment horizontal="center" vertical="center"/>
    </xf>
    <xf numFmtId="0" fontId="33" fillId="0" borderId="77" xfId="27" applyFont="1" applyFill="1" applyBorder="1" applyAlignment="1">
      <alignment horizontal="centerContinuous" vertical="center"/>
    </xf>
    <xf numFmtId="0" fontId="33" fillId="0" borderId="77" xfId="27" applyFont="1" applyFill="1" applyBorder="1" applyAlignment="1">
      <alignment horizontal="center" vertical="center"/>
    </xf>
    <xf numFmtId="0" fontId="33" fillId="0" borderId="79" xfId="27" applyFont="1" applyFill="1" applyBorder="1" applyAlignment="1">
      <alignment horizontal="center" vertical="center"/>
    </xf>
    <xf numFmtId="0" fontId="33" fillId="0" borderId="64" xfId="27" applyFont="1" applyFill="1" applyBorder="1" applyAlignment="1">
      <alignment horizontal="center" vertical="center"/>
    </xf>
    <xf numFmtId="0" fontId="33" fillId="0" borderId="80" xfId="27" applyFont="1" applyFill="1" applyBorder="1" applyAlignment="1">
      <alignment horizontal="center" vertical="center"/>
    </xf>
    <xf numFmtId="0" fontId="33" fillId="0" borderId="79" xfId="25" applyFont="1" applyFill="1" applyBorder="1" applyAlignment="1">
      <alignment vertical="center"/>
    </xf>
    <xf numFmtId="3" fontId="33" fillId="0" borderId="64" xfId="25" applyNumberFormat="1" applyFont="1" applyFill="1" applyBorder="1" applyAlignment="1">
      <alignment horizontal="right" vertical="center"/>
    </xf>
    <xf numFmtId="3" fontId="33" fillId="0" borderId="80" xfId="25" applyNumberFormat="1" applyFont="1" applyFill="1" applyBorder="1" applyAlignment="1">
      <alignment horizontal="right" vertical="center"/>
    </xf>
    <xf numFmtId="3" fontId="26" fillId="15" borderId="0" xfId="26" applyNumberFormat="1" applyFont="1" applyFill="1"/>
    <xf numFmtId="0" fontId="26" fillId="0" borderId="79" xfId="25" applyFont="1" applyFill="1" applyBorder="1" applyAlignment="1">
      <alignment horizontal="left" vertical="center" indent="2"/>
    </xf>
    <xf numFmtId="3" fontId="26" fillId="14" borderId="64" xfId="25" applyNumberFormat="1" applyFont="1" applyFill="1" applyBorder="1" applyAlignment="1">
      <alignment horizontal="right" vertical="center"/>
    </xf>
    <xf numFmtId="3" fontId="26" fillId="14" borderId="80" xfId="25" applyNumberFormat="1" applyFont="1" applyFill="1" applyBorder="1" applyAlignment="1">
      <alignment horizontal="right" vertical="center"/>
    </xf>
    <xf numFmtId="0" fontId="26" fillId="0" borderId="79" xfId="25" applyFont="1" applyFill="1" applyBorder="1" applyAlignment="1">
      <alignment horizontal="left" vertical="center" indent="4"/>
    </xf>
    <xf numFmtId="3" fontId="26" fillId="0" borderId="64" xfId="25" applyNumberFormat="1" applyFont="1" applyFill="1" applyBorder="1" applyAlignment="1">
      <alignment horizontal="right" vertical="center"/>
    </xf>
    <xf numFmtId="3" fontId="26" fillId="16" borderId="64" xfId="25" applyNumberFormat="1" applyFont="1" applyFill="1" applyBorder="1" applyAlignment="1">
      <alignment horizontal="right" vertical="center"/>
    </xf>
    <xf numFmtId="3" fontId="26" fillId="0" borderId="80" xfId="25" applyNumberFormat="1" applyFont="1" applyFill="1" applyBorder="1" applyAlignment="1">
      <alignment horizontal="right" vertical="center"/>
    </xf>
    <xf numFmtId="3" fontId="26" fillId="16" borderId="80" xfId="25" applyNumberFormat="1" applyFont="1" applyFill="1" applyBorder="1" applyAlignment="1">
      <alignment horizontal="right" vertical="center"/>
    </xf>
    <xf numFmtId="3" fontId="33" fillId="14" borderId="64" xfId="25" applyNumberFormat="1" applyFont="1" applyFill="1" applyBorder="1" applyAlignment="1">
      <alignment horizontal="right" vertical="center"/>
    </xf>
    <xf numFmtId="3" fontId="33" fillId="14" borderId="80" xfId="25" applyNumberFormat="1" applyFont="1" applyFill="1" applyBorder="1" applyAlignment="1">
      <alignment horizontal="right" vertical="center"/>
    </xf>
    <xf numFmtId="0" fontId="26" fillId="0" borderId="79" xfId="25" applyFont="1" applyFill="1" applyBorder="1" applyAlignment="1">
      <alignment horizontal="left" vertical="center" indent="6"/>
    </xf>
    <xf numFmtId="0" fontId="33" fillId="0" borderId="79" xfId="25" applyFont="1" applyFill="1" applyBorder="1" applyAlignment="1">
      <alignment horizontal="left" vertical="center" indent="2"/>
    </xf>
    <xf numFmtId="0" fontId="33" fillId="2" borderId="79" xfId="25" applyFont="1" applyFill="1" applyBorder="1" applyAlignment="1">
      <alignment horizontal="left" vertical="center"/>
    </xf>
    <xf numFmtId="3" fontId="33" fillId="2" borderId="64" xfId="25" applyNumberFormat="1" applyFont="1" applyFill="1" applyBorder="1" applyAlignment="1">
      <alignment horizontal="right" vertical="center"/>
    </xf>
    <xf numFmtId="3" fontId="33" fillId="2" borderId="80" xfId="25" applyNumberFormat="1" applyFont="1" applyFill="1" applyBorder="1" applyAlignment="1">
      <alignment horizontal="right" vertical="center"/>
    </xf>
    <xf numFmtId="0" fontId="33" fillId="2" borderId="81" xfId="25" applyFont="1" applyFill="1" applyBorder="1" applyAlignment="1">
      <alignment horizontal="left" vertical="center"/>
    </xf>
    <xf numFmtId="3" fontId="33" fillId="2" borderId="82" xfId="25" applyNumberFormat="1" applyFont="1" applyFill="1" applyBorder="1" applyAlignment="1">
      <alignment horizontal="right" vertical="center"/>
    </xf>
    <xf numFmtId="3" fontId="33" fillId="2" borderId="83" xfId="25" applyNumberFormat="1" applyFont="1" applyFill="1" applyBorder="1" applyAlignment="1">
      <alignment horizontal="right" vertical="center"/>
    </xf>
    <xf numFmtId="0" fontId="86" fillId="15" borderId="0" xfId="26" applyFont="1" applyFill="1"/>
    <xf numFmtId="0" fontId="33" fillId="15" borderId="67" xfId="26" applyFont="1" applyFill="1" applyBorder="1"/>
    <xf numFmtId="167" fontId="33" fillId="15" borderId="23" xfId="26" applyNumberFormat="1" applyFont="1" applyFill="1" applyBorder="1"/>
    <xf numFmtId="167" fontId="33" fillId="15" borderId="68" xfId="26" applyNumberFormat="1" applyFont="1" applyFill="1" applyBorder="1"/>
    <xf numFmtId="0" fontId="33" fillId="2" borderId="63" xfId="26" applyFont="1" applyFill="1" applyBorder="1"/>
    <xf numFmtId="0" fontId="33" fillId="2" borderId="84" xfId="27" applyFont="1" applyFill="1" applyBorder="1" applyAlignment="1">
      <alignment horizontal="center" vertical="center"/>
    </xf>
    <xf numFmtId="0" fontId="33" fillId="2" borderId="15" xfId="27" applyFont="1" applyFill="1" applyBorder="1" applyAlignment="1">
      <alignment horizontal="center" vertical="center"/>
    </xf>
    <xf numFmtId="0" fontId="33" fillId="2" borderId="85" xfId="27" applyFont="1" applyFill="1" applyBorder="1" applyAlignment="1">
      <alignment horizontal="center" vertical="center"/>
    </xf>
    <xf numFmtId="0" fontId="26" fillId="15" borderId="63" xfId="26" applyFont="1" applyFill="1" applyBorder="1"/>
    <xf numFmtId="168" fontId="33" fillId="15" borderId="75" xfId="28" applyNumberFormat="1" applyFont="1" applyFill="1" applyBorder="1"/>
    <xf numFmtId="168" fontId="33" fillId="15" borderId="86" xfId="28" applyNumberFormat="1" applyFont="1" applyFill="1" applyBorder="1"/>
    <xf numFmtId="0" fontId="26" fillId="15" borderId="66" xfId="26" applyFont="1" applyFill="1" applyBorder="1"/>
    <xf numFmtId="168" fontId="33" fillId="15" borderId="0" xfId="28" applyNumberFormat="1" applyFont="1" applyFill="1" applyBorder="1"/>
    <xf numFmtId="168" fontId="33" fillId="15" borderId="87" xfId="28" applyNumberFormat="1" applyFont="1" applyFill="1" applyBorder="1"/>
    <xf numFmtId="0" fontId="26" fillId="15" borderId="88" xfId="26" applyFont="1" applyFill="1" applyBorder="1"/>
    <xf numFmtId="168" fontId="26" fillId="15" borderId="11" xfId="26" applyNumberFormat="1" applyFont="1" applyFill="1" applyBorder="1"/>
    <xf numFmtId="168" fontId="26" fillId="15" borderId="89" xfId="26" applyNumberFormat="1" applyFont="1" applyFill="1" applyBorder="1"/>
    <xf numFmtId="0" fontId="86" fillId="15" borderId="66" xfId="26" applyFont="1" applyFill="1" applyBorder="1" applyAlignment="1">
      <alignment horizontal="left" indent="2"/>
    </xf>
    <xf numFmtId="0" fontId="26" fillId="15" borderId="0" xfId="26" applyFont="1" applyFill="1" applyBorder="1"/>
    <xf numFmtId="168" fontId="26" fillId="15" borderId="0" xfId="28" applyNumberFormat="1" applyFont="1" applyFill="1" applyBorder="1"/>
    <xf numFmtId="168" fontId="26" fillId="15" borderId="87" xfId="28" applyNumberFormat="1" applyFont="1" applyFill="1" applyBorder="1"/>
    <xf numFmtId="0" fontId="86" fillId="15" borderId="88" xfId="26" applyFont="1" applyFill="1" applyBorder="1" applyAlignment="1">
      <alignment horizontal="left" indent="2"/>
    </xf>
    <xf numFmtId="0" fontId="26" fillId="15" borderId="11" xfId="26" applyFont="1" applyFill="1" applyBorder="1"/>
    <xf numFmtId="168" fontId="26" fillId="15" borderId="11" xfId="28" applyNumberFormat="1" applyFont="1" applyFill="1" applyBorder="1"/>
    <xf numFmtId="168" fontId="26" fillId="15" borderId="89" xfId="28" applyNumberFormat="1" applyFont="1" applyFill="1" applyBorder="1"/>
    <xf numFmtId="0" fontId="33" fillId="2" borderId="65" xfId="26" applyFont="1" applyFill="1" applyBorder="1"/>
    <xf numFmtId="3" fontId="33" fillId="2" borderId="15" xfId="26" applyNumberFormat="1" applyFont="1" applyFill="1" applyBorder="1"/>
    <xf numFmtId="3" fontId="33" fillId="2" borderId="85" xfId="26" applyNumberFormat="1" applyFont="1" applyFill="1" applyBorder="1"/>
    <xf numFmtId="0" fontId="26" fillId="15" borderId="75" xfId="26" applyFont="1" applyFill="1" applyBorder="1"/>
    <xf numFmtId="3" fontId="26" fillId="15" borderId="75" xfId="26" applyNumberFormat="1" applyFont="1" applyFill="1" applyBorder="1"/>
    <xf numFmtId="3" fontId="26" fillId="14" borderId="75" xfId="26" applyNumberFormat="1" applyFont="1" applyFill="1" applyBorder="1"/>
    <xf numFmtId="3" fontId="26" fillId="15" borderId="0" xfId="26" applyNumberFormat="1" applyFont="1" applyFill="1" applyBorder="1"/>
    <xf numFmtId="3" fontId="26" fillId="14" borderId="0" xfId="26" applyNumberFormat="1" applyFont="1" applyFill="1" applyBorder="1"/>
    <xf numFmtId="0" fontId="26" fillId="14" borderId="0" xfId="26" applyFont="1" applyFill="1" applyBorder="1"/>
    <xf numFmtId="0" fontId="26" fillId="14" borderId="11" xfId="26" applyFont="1" applyFill="1" applyBorder="1"/>
    <xf numFmtId="3" fontId="26" fillId="14" borderId="11" xfId="26" applyNumberFormat="1" applyFont="1" applyFill="1" applyBorder="1"/>
    <xf numFmtId="0" fontId="26" fillId="14" borderId="0" xfId="26" applyFont="1" applyFill="1" applyAlignment="1">
      <alignment vertical="center"/>
    </xf>
    <xf numFmtId="0" fontId="26" fillId="15" borderId="0" xfId="26" applyFont="1" applyFill="1" applyAlignment="1">
      <alignment horizontal="center" vertical="center" wrapText="1"/>
    </xf>
    <xf numFmtId="0" fontId="26" fillId="0" borderId="0" xfId="23" applyFont="1" applyFill="1"/>
    <xf numFmtId="0" fontId="33" fillId="0" borderId="0" xfId="23" applyFont="1" applyFill="1" applyBorder="1" applyAlignment="1">
      <alignment horizontal="center"/>
    </xf>
    <xf numFmtId="164" fontId="26" fillId="0" borderId="0" xfId="23" applyNumberFormat="1" applyFont="1" applyFill="1" applyBorder="1"/>
    <xf numFmtId="164" fontId="33" fillId="0" borderId="0" xfId="23" applyNumberFormat="1" applyFont="1" applyFill="1" applyBorder="1"/>
    <xf numFmtId="164" fontId="26" fillId="0" borderId="0" xfId="23" applyNumberFormat="1" applyFont="1" applyFill="1"/>
    <xf numFmtId="167" fontId="26" fillId="0" borderId="0" xfId="23" applyNumberFormat="1" applyFont="1" applyFill="1" applyBorder="1"/>
    <xf numFmtId="0" fontId="36" fillId="15" borderId="0" xfId="26" applyFont="1" applyFill="1" applyAlignment="1"/>
    <xf numFmtId="0" fontId="12" fillId="0" borderId="0" xfId="8" applyFont="1" applyAlignment="1">
      <alignment horizontal="left" vertical="center"/>
    </xf>
    <xf numFmtId="0" fontId="27" fillId="2" borderId="0" xfId="8" applyFont="1" applyFill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justify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8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" xfId="7" applyFont="1" applyBorder="1" applyAlignment="1">
      <alignment horizontal="right" vertical="center"/>
    </xf>
    <xf numFmtId="0" fontId="103" fillId="0" borderId="8" xfId="7" applyFont="1" applyBorder="1" applyAlignment="1">
      <alignment vertical="center"/>
    </xf>
    <xf numFmtId="0" fontId="103" fillId="0" borderId="8" xfId="7" applyFont="1" applyBorder="1" applyAlignment="1">
      <alignment vertical="center" wrapText="1"/>
    </xf>
    <xf numFmtId="0" fontId="37" fillId="13" borderId="31" xfId="7" applyFont="1" applyFill="1" applyBorder="1" applyAlignment="1">
      <alignment horizontal="center" vertical="center"/>
    </xf>
    <xf numFmtId="0" fontId="37" fillId="13" borderId="10" xfId="7" applyFont="1" applyFill="1" applyBorder="1" applyAlignment="1">
      <alignment horizontal="center" vertical="center"/>
    </xf>
    <xf numFmtId="0" fontId="37" fillId="13" borderId="32" xfId="7" applyFont="1" applyFill="1" applyBorder="1" applyAlignment="1">
      <alignment horizontal="center" vertical="center"/>
    </xf>
    <xf numFmtId="0" fontId="37" fillId="13" borderId="31" xfId="7" applyFont="1" applyFill="1" applyBorder="1" applyAlignment="1">
      <alignment horizontal="center" vertical="center" wrapText="1"/>
    </xf>
    <xf numFmtId="0" fontId="37" fillId="13" borderId="10" xfId="7" applyFont="1" applyFill="1" applyBorder="1" applyAlignment="1">
      <alignment horizontal="center" vertical="center" wrapText="1"/>
    </xf>
    <xf numFmtId="0" fontId="40" fillId="0" borderId="45" xfId="7" applyFont="1" applyBorder="1" applyAlignment="1">
      <alignment horizontal="right" vertical="center"/>
    </xf>
    <xf numFmtId="0" fontId="103" fillId="0" borderId="0" xfId="7" applyFont="1" applyAlignment="1">
      <alignment vertical="center"/>
    </xf>
    <xf numFmtId="0" fontId="37" fillId="13" borderId="46" xfId="7" applyFont="1" applyFill="1" applyBorder="1" applyAlignment="1">
      <alignment horizontal="center" vertical="center"/>
    </xf>
    <xf numFmtId="0" fontId="37" fillId="13" borderId="0" xfId="7" applyFont="1" applyFill="1" applyAlignment="1">
      <alignment horizontal="center" vertical="center"/>
    </xf>
    <xf numFmtId="0" fontId="37" fillId="13" borderId="30" xfId="7" applyFont="1" applyFill="1" applyBorder="1" applyAlignment="1">
      <alignment horizontal="center" vertical="center"/>
    </xf>
    <xf numFmtId="0" fontId="10" fillId="0" borderId="45" xfId="7" applyFont="1" applyBorder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36" fillId="0" borderId="0" xfId="0" applyFont="1" applyAlignment="1">
      <alignment vertical="center" wrapText="1"/>
    </xf>
    <xf numFmtId="0" fontId="12" fillId="15" borderId="0" xfId="0" applyFont="1" applyFill="1" applyAlignment="1">
      <alignment vertical="center"/>
    </xf>
    <xf numFmtId="0" fontId="40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167" fontId="28" fillId="0" borderId="55" xfId="0" applyNumberFormat="1" applyFont="1" applyFill="1" applyBorder="1" applyAlignment="1">
      <alignment horizontal="center" vertical="center" wrapText="1"/>
    </xf>
    <xf numFmtId="167" fontId="28" fillId="0" borderId="51" xfId="0" applyNumberFormat="1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left" vertical="center" wrapText="1" indent="1"/>
    </xf>
    <xf numFmtId="0" fontId="30" fillId="0" borderId="51" xfId="0" applyFont="1" applyFill="1" applyBorder="1" applyAlignment="1">
      <alignment horizontal="left" vertical="center" wrapText="1" indent="1"/>
    </xf>
    <xf numFmtId="0" fontId="12" fillId="0" borderId="56" xfId="0" applyFont="1" applyBorder="1" applyAlignment="1">
      <alignment vertical="center"/>
    </xf>
    <xf numFmtId="0" fontId="28" fillId="0" borderId="54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167" fontId="28" fillId="0" borderId="54" xfId="0" applyNumberFormat="1" applyFont="1" applyFill="1" applyBorder="1" applyAlignment="1">
      <alignment horizontal="center" vertical="center" wrapText="1"/>
    </xf>
    <xf numFmtId="167" fontId="28" fillId="0" borderId="52" xfId="0" applyNumberFormat="1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left" vertical="center" wrapText="1" indent="1"/>
    </xf>
    <xf numFmtId="167" fontId="28" fillId="0" borderId="53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right" vertical="center" wrapText="1" indent="1"/>
    </xf>
    <xf numFmtId="0" fontId="42" fillId="0" borderId="32" xfId="0" applyFont="1" applyFill="1" applyBorder="1" applyAlignment="1">
      <alignment horizontal="right" vertical="center" wrapText="1" indent="1"/>
    </xf>
    <xf numFmtId="0" fontId="12" fillId="0" borderId="0" xfId="7" applyFont="1" applyBorder="1" applyAlignment="1">
      <alignment vertical="center"/>
    </xf>
    <xf numFmtId="0" fontId="21" fillId="2" borderId="0" xfId="7" applyFont="1" applyFill="1" applyBorder="1" applyAlignment="1">
      <alignment horizontal="center" vertical="center"/>
    </xf>
    <xf numFmtId="0" fontId="21" fillId="2" borderId="3" xfId="7" applyFont="1" applyFill="1" applyBorder="1" applyAlignment="1">
      <alignment horizontal="center" vertical="center"/>
    </xf>
    <xf numFmtId="0" fontId="10" fillId="0" borderId="1" xfId="7" applyFont="1" applyBorder="1" applyAlignment="1">
      <alignment horizontal="right"/>
    </xf>
    <xf numFmtId="0" fontId="10" fillId="0" borderId="1" xfId="0" applyFont="1" applyBorder="1" applyAlignment="1">
      <alignment horizontal="right" vertical="center"/>
    </xf>
    <xf numFmtId="164" fontId="10" fillId="0" borderId="1" xfId="5" applyNumberFormat="1" applyFont="1" applyFill="1" applyBorder="1" applyAlignment="1">
      <alignment horizontal="right" vertical="center"/>
    </xf>
    <xf numFmtId="0" fontId="12" fillId="0" borderId="0" xfId="8" applyFont="1" applyAlignment="1">
      <alignment horizontal="left"/>
    </xf>
    <xf numFmtId="0" fontId="10" fillId="0" borderId="1" xfId="0" applyFont="1" applyBorder="1" applyAlignment="1">
      <alignment vertical="center"/>
    </xf>
    <xf numFmtId="164" fontId="10" fillId="0" borderId="1" xfId="0" applyNumberFormat="1" applyFont="1" applyFill="1" applyBorder="1" applyAlignment="1">
      <alignment horizontal="right" vertical="center"/>
    </xf>
    <xf numFmtId="0" fontId="12" fillId="0" borderId="0" xfId="21" applyFont="1" applyBorder="1"/>
    <xf numFmtId="0" fontId="101" fillId="0" borderId="1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27" fillId="2" borderId="18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8" fillId="0" borderId="13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27" fillId="2" borderId="19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10" fillId="0" borderId="0" xfId="8" applyFont="1" applyAlignment="1">
      <alignment horizontal="right" vertical="center"/>
    </xf>
    <xf numFmtId="0" fontId="42" fillId="0" borderId="0" xfId="8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78" fillId="2" borderId="0" xfId="0" applyFont="1" applyFill="1" applyAlignment="1">
      <alignment horizontal="center" vertical="center" wrapText="1"/>
    </xf>
    <xf numFmtId="0" fontId="73" fillId="2" borderId="0" xfId="0" applyFont="1" applyFill="1" applyAlignment="1">
      <alignment horizontal="left" vertical="center" indent="1"/>
    </xf>
    <xf numFmtId="0" fontId="74" fillId="2" borderId="0" xfId="0" applyFont="1" applyFill="1" applyAlignment="1">
      <alignment horizontal="center" vertical="center" wrapText="1"/>
    </xf>
    <xf numFmtId="0" fontId="74" fillId="2" borderId="0" xfId="0" applyFont="1" applyFill="1" applyBorder="1" applyAlignment="1">
      <alignment horizontal="center" vertical="center" wrapText="1"/>
    </xf>
    <xf numFmtId="0" fontId="71" fillId="2" borderId="0" xfId="13" quotePrefix="1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/>
    <xf numFmtId="0" fontId="10" fillId="0" borderId="0" xfId="0" applyFont="1" applyBorder="1" applyAlignment="1">
      <alignment horizontal="right" vertical="center"/>
    </xf>
    <xf numFmtId="0" fontId="71" fillId="2" borderId="0" xfId="0" applyFont="1" applyFill="1" applyAlignment="1">
      <alignment horizontal="center" vertical="center" wrapText="1"/>
    </xf>
    <xf numFmtId="0" fontId="71" fillId="2" borderId="0" xfId="0" applyFont="1" applyFill="1" applyAlignment="1">
      <alignment horizontal="center" vertical="center"/>
    </xf>
    <xf numFmtId="0" fontId="90" fillId="2" borderId="0" xfId="0" applyFont="1" applyFill="1" applyAlignment="1">
      <alignment horizontal="center" vertical="center"/>
    </xf>
    <xf numFmtId="0" fontId="78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8" xfId="0" applyFont="1" applyBorder="1"/>
    <xf numFmtId="0" fontId="30" fillId="0" borderId="0" xfId="0" applyFont="1" applyBorder="1"/>
    <xf numFmtId="0" fontId="12" fillId="0" borderId="0" xfId="0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1" fontId="11" fillId="2" borderId="0" xfId="5" applyNumberFormat="1" applyFont="1" applyFill="1" applyBorder="1" applyAlignment="1">
      <alignment horizontal="center" vertical="center" wrapText="1"/>
    </xf>
    <xf numFmtId="1" fontId="11" fillId="2" borderId="59" xfId="5" applyNumberFormat="1" applyFont="1" applyFill="1" applyBorder="1" applyAlignment="1">
      <alignment horizontal="center" vertical="center" wrapText="1"/>
    </xf>
    <xf numFmtId="1" fontId="11" fillId="2" borderId="3" xfId="5" applyNumberFormat="1" applyFont="1" applyFill="1" applyBorder="1" applyAlignment="1">
      <alignment horizontal="center" vertical="center" wrapText="1"/>
    </xf>
    <xf numFmtId="164" fontId="40" fillId="0" borderId="1" xfId="5" applyNumberFormat="1" applyFont="1" applyFill="1" applyBorder="1" applyAlignment="1">
      <alignment horizontal="right" vertical="center"/>
    </xf>
    <xf numFmtId="0" fontId="12" fillId="0" borderId="0" xfId="8" applyFont="1" applyFill="1" applyBorder="1" applyAlignment="1">
      <alignment horizontal="left" vertical="center"/>
    </xf>
    <xf numFmtId="0" fontId="10" fillId="14" borderId="47" xfId="0" applyFont="1" applyFill="1" applyBorder="1" applyAlignment="1">
      <alignment horizontal="right"/>
    </xf>
    <xf numFmtId="0" fontId="10" fillId="14" borderId="0" xfId="0" applyFont="1" applyFill="1" applyBorder="1" applyAlignment="1">
      <alignment horizontal="right"/>
    </xf>
    <xf numFmtId="0" fontId="12" fillId="0" borderId="0" xfId="21" applyFont="1" applyBorder="1" applyAlignment="1">
      <alignment horizontal="left"/>
    </xf>
    <xf numFmtId="0" fontId="14" fillId="2" borderId="0" xfId="21" applyFont="1" applyFill="1" applyBorder="1" applyAlignment="1">
      <alignment horizontal="center"/>
    </xf>
    <xf numFmtId="0" fontId="40" fillId="14" borderId="48" xfId="0" applyFont="1" applyFill="1" applyBorder="1" applyAlignment="1">
      <alignment horizontal="right"/>
    </xf>
    <xf numFmtId="0" fontId="40" fillId="14" borderId="1" xfId="0" applyFont="1" applyFill="1" applyBorder="1" applyAlignment="1">
      <alignment horizontal="right"/>
    </xf>
    <xf numFmtId="0" fontId="14" fillId="2" borderId="0" xfId="21" applyFont="1" applyFill="1" applyBorder="1" applyAlignment="1">
      <alignment horizontal="center" vertical="center" wrapText="1"/>
    </xf>
    <xf numFmtId="0" fontId="14" fillId="2" borderId="0" xfId="21" applyFont="1" applyFill="1" applyBorder="1" applyAlignment="1">
      <alignment horizontal="center" vertical="center"/>
    </xf>
    <xf numFmtId="0" fontId="12" fillId="0" borderId="0" xfId="21" applyFont="1" applyFill="1" applyBorder="1" applyAlignment="1"/>
    <xf numFmtId="0" fontId="12" fillId="0" borderId="0" xfId="0" applyFont="1" applyAlignment="1"/>
    <xf numFmtId="0" fontId="12" fillId="0" borderId="0" xfId="9" applyFont="1" applyAlignment="1">
      <alignment horizontal="left" vertical="center"/>
    </xf>
    <xf numFmtId="0" fontId="12" fillId="14" borderId="0" xfId="23" applyFont="1" applyFill="1" applyAlignment="1"/>
    <xf numFmtId="0" fontId="33" fillId="0" borderId="77" xfId="27" applyFont="1" applyFill="1" applyBorder="1" applyAlignment="1">
      <alignment horizontal="center" vertical="center"/>
    </xf>
    <xf numFmtId="0" fontId="33" fillId="0" borderId="78" xfId="27" applyFont="1" applyFill="1" applyBorder="1" applyAlignment="1">
      <alignment horizontal="center" vertical="center"/>
    </xf>
    <xf numFmtId="0" fontId="12" fillId="0" borderId="0" xfId="0" applyFont="1"/>
    <xf numFmtId="0" fontId="58" fillId="0" borderId="0" xfId="10" applyFont="1" applyFill="1"/>
    <xf numFmtId="0" fontId="12" fillId="0" borderId="58" xfId="0" applyFont="1" applyBorder="1"/>
    <xf numFmtId="3" fontId="14" fillId="2" borderId="57" xfId="0" applyNumberFormat="1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10" fontId="14" fillId="2" borderId="57" xfId="2" applyNumberFormat="1" applyFont="1" applyFill="1" applyBorder="1" applyAlignment="1">
      <alignment horizontal="center" vertical="center" wrapText="1"/>
    </xf>
    <xf numFmtId="167" fontId="31" fillId="0" borderId="0" xfId="0" applyNumberFormat="1" applyFont="1" applyAlignment="1">
      <alignment horizontal="right" vertical="center"/>
    </xf>
    <xf numFmtId="0" fontId="70" fillId="0" borderId="10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77" fillId="0" borderId="1" xfId="0" applyFont="1" applyFill="1" applyBorder="1" applyAlignment="1">
      <alignment horizontal="left" indent="1"/>
    </xf>
    <xf numFmtId="0" fontId="68" fillId="0" borderId="1" xfId="0" applyFont="1" applyFill="1" applyBorder="1"/>
    <xf numFmtId="3" fontId="70" fillId="0" borderId="1" xfId="16" applyNumberFormat="1" applyFont="1" applyFill="1" applyBorder="1" applyAlignment="1">
      <alignment horizontal="right" vertical="center"/>
    </xf>
    <xf numFmtId="0" fontId="91" fillId="0" borderId="1" xfId="0" applyFont="1" applyFill="1" applyBorder="1"/>
  </cellXfs>
  <cellStyles count="29">
    <cellStyle name="Čiarka" xfId="1" builtinId="3"/>
    <cellStyle name="Čiarka 3" xfId="6"/>
    <cellStyle name="Normal 52" xfId="19"/>
    <cellStyle name="Normal 53" xfId="20"/>
    <cellStyle name="Normal_TAB2 2" xfId="3"/>
    <cellStyle name="Normálna 2" xfId="5"/>
    <cellStyle name="Normálna 2 2" xfId="4"/>
    <cellStyle name="Normálna 7" xfId="21"/>
    <cellStyle name="Normálne" xfId="0" builtinId="0"/>
    <cellStyle name="Normálne 2" xfId="8"/>
    <cellStyle name="Normálne 2 2" xfId="10"/>
    <cellStyle name="Normálne 2 3" xfId="26"/>
    <cellStyle name="Normálne 3" xfId="9"/>
    <cellStyle name="Normálne 4" xfId="11"/>
    <cellStyle name="Normálne 5" xfId="12"/>
    <cellStyle name="Normálne 6" xfId="22"/>
    <cellStyle name="Normálne 7" xfId="23"/>
    <cellStyle name="Normálne 9" xfId="7"/>
    <cellStyle name="normálne_dane pre rozpocet 2006-2008_JUN2005_final" xfId="25"/>
    <cellStyle name="normálne_IFP_DANE_20081103" xfId="27"/>
    <cellStyle name="Percentá" xfId="2" builtinId="5"/>
    <cellStyle name="Percentá 2" xfId="24"/>
    <cellStyle name="Percentá 2 2" xfId="28"/>
    <cellStyle name="SAPBEXaggData" xfId="16"/>
    <cellStyle name="SAPBEXaggItem" xfId="15"/>
    <cellStyle name="SAPBEXHLevel0" xfId="17"/>
    <cellStyle name="SAPBEXHLevel1" xfId="18"/>
    <cellStyle name="SAPBEXchaText" xfId="13"/>
    <cellStyle name="SAPBEXstdItem" xfId="14"/>
  </cellStyles>
  <dxfs count="0"/>
  <tableStyles count="0" defaultTableStyle="TableStyleMedium2" defaultPivotStyle="PivotStyleMedium9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4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14.xml"/><Relationship Id="rId89" Type="http://schemas.openxmlformats.org/officeDocument/2006/relationships/externalLink" Target="externalLinks/externalLink19.xml"/><Relationship Id="rId112" Type="http://schemas.openxmlformats.org/officeDocument/2006/relationships/externalLink" Target="externalLinks/externalLink42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3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externalLink" Target="externalLinks/externalLink4.xml"/><Relationship Id="rId79" Type="http://schemas.openxmlformats.org/officeDocument/2006/relationships/externalLink" Target="externalLinks/externalLink9.xml"/><Relationship Id="rId102" Type="http://schemas.openxmlformats.org/officeDocument/2006/relationships/externalLink" Target="externalLinks/externalLink32.xml"/><Relationship Id="rId12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2.xml"/><Relationship Id="rId90" Type="http://schemas.openxmlformats.org/officeDocument/2006/relationships/externalLink" Target="externalLinks/externalLink20.xml"/><Relationship Id="rId95" Type="http://schemas.openxmlformats.org/officeDocument/2006/relationships/externalLink" Target="externalLinks/externalLink2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7.xml"/><Relationship Id="rId100" Type="http://schemas.openxmlformats.org/officeDocument/2006/relationships/externalLink" Target="externalLinks/externalLink30.xml"/><Relationship Id="rId105" Type="http://schemas.openxmlformats.org/officeDocument/2006/relationships/externalLink" Target="externalLinks/externalLink35.xml"/><Relationship Id="rId113" Type="http://schemas.openxmlformats.org/officeDocument/2006/relationships/externalLink" Target="externalLinks/externalLink43.xml"/><Relationship Id="rId118" Type="http://schemas.openxmlformats.org/officeDocument/2006/relationships/externalLink" Target="externalLinks/externalLink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.xml"/><Relationship Id="rId80" Type="http://schemas.openxmlformats.org/officeDocument/2006/relationships/externalLink" Target="externalLinks/externalLink10.xml"/><Relationship Id="rId85" Type="http://schemas.openxmlformats.org/officeDocument/2006/relationships/externalLink" Target="externalLinks/externalLink15.xml"/><Relationship Id="rId93" Type="http://schemas.openxmlformats.org/officeDocument/2006/relationships/externalLink" Target="externalLinks/externalLink23.xml"/><Relationship Id="rId98" Type="http://schemas.openxmlformats.org/officeDocument/2006/relationships/externalLink" Target="externalLinks/externalLink28.xml"/><Relationship Id="rId1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33.xml"/><Relationship Id="rId108" Type="http://schemas.openxmlformats.org/officeDocument/2006/relationships/externalLink" Target="externalLinks/externalLink38.xml"/><Relationship Id="rId116" Type="http://schemas.openxmlformats.org/officeDocument/2006/relationships/externalLink" Target="externalLinks/externalLink46.xml"/><Relationship Id="rId124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5.xml"/><Relationship Id="rId83" Type="http://schemas.openxmlformats.org/officeDocument/2006/relationships/externalLink" Target="externalLinks/externalLink13.xml"/><Relationship Id="rId88" Type="http://schemas.openxmlformats.org/officeDocument/2006/relationships/externalLink" Target="externalLinks/externalLink18.xml"/><Relationship Id="rId91" Type="http://schemas.openxmlformats.org/officeDocument/2006/relationships/externalLink" Target="externalLinks/externalLink21.xml"/><Relationship Id="rId96" Type="http://schemas.openxmlformats.org/officeDocument/2006/relationships/externalLink" Target="externalLinks/externalLink26.xml"/><Relationship Id="rId111" Type="http://schemas.openxmlformats.org/officeDocument/2006/relationships/externalLink" Target="externalLinks/externalLink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36.xml"/><Relationship Id="rId114" Type="http://schemas.openxmlformats.org/officeDocument/2006/relationships/externalLink" Target="externalLinks/externalLink44.xml"/><Relationship Id="rId119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3.xml"/><Relationship Id="rId78" Type="http://schemas.openxmlformats.org/officeDocument/2006/relationships/externalLink" Target="externalLinks/externalLink8.xml"/><Relationship Id="rId81" Type="http://schemas.openxmlformats.org/officeDocument/2006/relationships/externalLink" Target="externalLinks/externalLink11.xml"/><Relationship Id="rId86" Type="http://schemas.openxmlformats.org/officeDocument/2006/relationships/externalLink" Target="externalLinks/externalLink16.xml"/><Relationship Id="rId94" Type="http://schemas.openxmlformats.org/officeDocument/2006/relationships/externalLink" Target="externalLinks/externalLink24.xml"/><Relationship Id="rId99" Type="http://schemas.openxmlformats.org/officeDocument/2006/relationships/externalLink" Target="externalLinks/externalLink29.xml"/><Relationship Id="rId101" Type="http://schemas.openxmlformats.org/officeDocument/2006/relationships/externalLink" Target="externalLinks/externalLink31.xml"/><Relationship Id="rId12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6.xml"/><Relationship Id="rId97" Type="http://schemas.openxmlformats.org/officeDocument/2006/relationships/externalLink" Target="externalLinks/externalLink27.xml"/><Relationship Id="rId104" Type="http://schemas.openxmlformats.org/officeDocument/2006/relationships/externalLink" Target="externalLinks/externalLink34.xml"/><Relationship Id="rId120" Type="http://schemas.openxmlformats.org/officeDocument/2006/relationships/styles" Target="styles.xml"/><Relationship Id="rId12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.xml"/><Relationship Id="rId92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7.xml"/><Relationship Id="rId110" Type="http://schemas.openxmlformats.org/officeDocument/2006/relationships/externalLink" Target="externalLinks/externalLink40.xml"/><Relationship Id="rId115" Type="http://schemas.openxmlformats.org/officeDocument/2006/relationships/externalLink" Target="externalLinks/externalLink4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1426071741033"/>
          <c:y val="2.5428331875182269E-2"/>
          <c:w val="0.85580293088363946"/>
          <c:h val="0.8425925925925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'G01'!$A$2</c:f>
              <c:strCache>
                <c:ptCount val="1"/>
                <c:pt idx="0">
                  <c:v>MF SR R2013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'G01'!$C$2:$C$10</c:f>
              <c:strCache>
                <c:ptCount val="9"/>
                <c:pt idx="1">
                  <c:v>Kompenzácie</c:v>
                </c:pt>
                <c:pt idx="3">
                  <c:v>priemer scenárov</c:v>
                </c:pt>
                <c:pt idx="6">
                  <c:v>Výdavky na nákup T+S</c:v>
                </c:pt>
                <c:pt idx="8">
                  <c:v>priemer scenárov</c:v>
                </c:pt>
              </c:strCache>
            </c:strRef>
          </c:cat>
          <c:val>
            <c:numRef>
              <c:f>'G01'!$B$2</c:f>
              <c:numCache>
                <c:formatCode>General</c:formatCode>
                <c:ptCount val="1"/>
                <c:pt idx="0">
                  <c:v>1236924</c:v>
                </c:pt>
              </c:numCache>
            </c:numRef>
          </c:val>
        </c:ser>
        <c:ser>
          <c:idx val="1"/>
          <c:order val="1"/>
          <c:tx>
            <c:strRef>
              <c:f>'G01'!$A$3</c:f>
              <c:strCache>
                <c:ptCount val="1"/>
                <c:pt idx="0">
                  <c:v>RRZ R2013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'G01'!$C$2:$C$10</c:f>
              <c:strCache>
                <c:ptCount val="9"/>
                <c:pt idx="1">
                  <c:v>Kompenzácie</c:v>
                </c:pt>
                <c:pt idx="3">
                  <c:v>priemer scenárov</c:v>
                </c:pt>
                <c:pt idx="6">
                  <c:v>Výdavky na nákup T+S</c:v>
                </c:pt>
                <c:pt idx="8">
                  <c:v>priemer scenárov</c:v>
                </c:pt>
              </c:strCache>
            </c:strRef>
          </c:cat>
          <c:val>
            <c:numRef>
              <c:f>'G01'!$B$3</c:f>
              <c:numCache>
                <c:formatCode>General</c:formatCode>
                <c:ptCount val="1"/>
                <c:pt idx="0">
                  <c:v>1250307.52</c:v>
                </c:pt>
              </c:numCache>
            </c:numRef>
          </c:val>
        </c:ser>
        <c:ser>
          <c:idx val="2"/>
          <c:order val="2"/>
          <c:tx>
            <c:strRef>
              <c:f>'G01'!$A$4</c:f>
              <c:strCache>
                <c:ptCount val="1"/>
                <c:pt idx="0">
                  <c:v>MF SR OS2013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cat>
            <c:strRef>
              <c:f>'G01'!$C$2:$C$10</c:f>
              <c:strCache>
                <c:ptCount val="9"/>
                <c:pt idx="1">
                  <c:v>Kompenzácie</c:v>
                </c:pt>
                <c:pt idx="3">
                  <c:v>priemer scenárov</c:v>
                </c:pt>
                <c:pt idx="6">
                  <c:v>Výdavky na nákup T+S</c:v>
                </c:pt>
                <c:pt idx="8">
                  <c:v>priemer scenárov</c:v>
                </c:pt>
              </c:strCache>
            </c:strRef>
          </c:cat>
          <c:val>
            <c:numRef>
              <c:f>'G01'!$B$4</c:f>
              <c:numCache>
                <c:formatCode>General</c:formatCode>
                <c:ptCount val="1"/>
                <c:pt idx="0">
                  <c:v>1285532</c:v>
                </c:pt>
              </c:numCache>
            </c:numRef>
          </c:val>
        </c:ser>
        <c:ser>
          <c:idx val="3"/>
          <c:order val="3"/>
          <c:tx>
            <c:strRef>
              <c:f>'G01'!$A$5</c:f>
              <c:strCache>
                <c:ptCount val="1"/>
                <c:pt idx="0">
                  <c:v>RRZ OS2013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strRef>
              <c:f>'G01'!$C$2:$C$10</c:f>
              <c:strCache>
                <c:ptCount val="9"/>
                <c:pt idx="1">
                  <c:v>Kompenzácie</c:v>
                </c:pt>
                <c:pt idx="3">
                  <c:v>priemer scenárov</c:v>
                </c:pt>
                <c:pt idx="6">
                  <c:v>Výdavky na nákup T+S</c:v>
                </c:pt>
                <c:pt idx="8">
                  <c:v>priemer scenárov</c:v>
                </c:pt>
              </c:strCache>
            </c:strRef>
          </c:cat>
          <c:val>
            <c:numRef>
              <c:f>'G01'!$B$5</c:f>
              <c:numCache>
                <c:formatCode>General</c:formatCode>
                <c:ptCount val="1"/>
                <c:pt idx="0">
                  <c:v>1516211.7799487775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'G01'!$C$2:$C$10</c:f>
              <c:strCache>
                <c:ptCount val="9"/>
                <c:pt idx="1">
                  <c:v>Kompenzácie</c:v>
                </c:pt>
                <c:pt idx="3">
                  <c:v>priemer scenárov</c:v>
                </c:pt>
                <c:pt idx="6">
                  <c:v>Výdavky na nákup T+S</c:v>
                </c:pt>
                <c:pt idx="8">
                  <c:v>priemer scenárov</c:v>
                </c:pt>
              </c:strCache>
            </c:strRef>
          </c:cat>
          <c:val>
            <c:numRef>
              <c:f>'G01'!$B$6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'G01'!$C$2:$C$10</c:f>
              <c:strCache>
                <c:ptCount val="9"/>
                <c:pt idx="1">
                  <c:v>Kompenzácie</c:v>
                </c:pt>
                <c:pt idx="3">
                  <c:v>priemer scenárov</c:v>
                </c:pt>
                <c:pt idx="6">
                  <c:v>Výdavky na nákup T+S</c:v>
                </c:pt>
                <c:pt idx="8">
                  <c:v>priemer scenárov</c:v>
                </c:pt>
              </c:strCache>
            </c:strRef>
          </c:cat>
          <c:val>
            <c:numRef>
              <c:f>'G01'!$B$7</c:f>
              <c:numCache>
                <c:formatCode>General</c:formatCode>
                <c:ptCount val="1"/>
                <c:pt idx="0">
                  <c:v>848009</c:v>
                </c:pt>
              </c:numCache>
            </c:numRef>
          </c:val>
        </c:ser>
        <c:ser>
          <c:idx val="6"/>
          <c:order val="6"/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'G01'!$C$2:$C$10</c:f>
              <c:strCache>
                <c:ptCount val="9"/>
                <c:pt idx="1">
                  <c:v>Kompenzácie</c:v>
                </c:pt>
                <c:pt idx="3">
                  <c:v>priemer scenárov</c:v>
                </c:pt>
                <c:pt idx="6">
                  <c:v>Výdavky na nákup T+S</c:v>
                </c:pt>
                <c:pt idx="8">
                  <c:v>priemer scenárov</c:v>
                </c:pt>
              </c:strCache>
            </c:strRef>
          </c:cat>
          <c:val>
            <c:numRef>
              <c:f>'G01'!$B$8</c:f>
              <c:numCache>
                <c:formatCode>General</c:formatCode>
                <c:ptCount val="1"/>
                <c:pt idx="0">
                  <c:v>860282.06</c:v>
                </c:pt>
              </c:numCache>
            </c:numRef>
          </c:val>
        </c:ser>
        <c:ser>
          <c:idx val="7"/>
          <c:order val="7"/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cat>
            <c:strRef>
              <c:f>'G01'!$C$2:$C$10</c:f>
              <c:strCache>
                <c:ptCount val="9"/>
                <c:pt idx="1">
                  <c:v>Kompenzácie</c:v>
                </c:pt>
                <c:pt idx="3">
                  <c:v>priemer scenárov</c:v>
                </c:pt>
                <c:pt idx="6">
                  <c:v>Výdavky na nákup T+S</c:v>
                </c:pt>
                <c:pt idx="8">
                  <c:v>priemer scenárov</c:v>
                </c:pt>
              </c:strCache>
            </c:strRef>
          </c:cat>
          <c:val>
            <c:numRef>
              <c:f>'G01'!$B$9</c:f>
              <c:numCache>
                <c:formatCode>General</c:formatCode>
                <c:ptCount val="1"/>
                <c:pt idx="0">
                  <c:v>920946</c:v>
                </c:pt>
              </c:numCache>
            </c:numRef>
          </c:val>
        </c:ser>
        <c:ser>
          <c:idx val="8"/>
          <c:order val="8"/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strRef>
              <c:f>'G01'!$C$2:$C$10</c:f>
              <c:strCache>
                <c:ptCount val="9"/>
                <c:pt idx="1">
                  <c:v>Kompenzácie</c:v>
                </c:pt>
                <c:pt idx="3">
                  <c:v>priemer scenárov</c:v>
                </c:pt>
                <c:pt idx="6">
                  <c:v>Výdavky na nákup T+S</c:v>
                </c:pt>
                <c:pt idx="8">
                  <c:v>priemer scenárov</c:v>
                </c:pt>
              </c:strCache>
            </c:strRef>
          </c:cat>
          <c:val>
            <c:numRef>
              <c:f>'G01'!$B$10</c:f>
              <c:numCache>
                <c:formatCode>General</c:formatCode>
                <c:ptCount val="1"/>
                <c:pt idx="0">
                  <c:v>1082235.4840584858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'G01'!$B$11</c:f>
              <c:numCache>
                <c:formatCode>General</c:formatCode>
                <c:ptCount val="1"/>
              </c:numCache>
            </c:numRef>
          </c:val>
        </c:ser>
        <c:ser>
          <c:idx val="10"/>
          <c:order val="10"/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'G01'!$B$12</c:f>
              <c:numCache>
                <c:formatCode>#,##0</c:formatCode>
                <c:ptCount val="1"/>
                <c:pt idx="0">
                  <c:v>884897</c:v>
                </c:pt>
              </c:numCache>
            </c:numRef>
          </c:val>
        </c:ser>
        <c:ser>
          <c:idx val="11"/>
          <c:order val="11"/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val>
            <c:numRef>
              <c:f>'G01'!$B$13</c:f>
              <c:numCache>
                <c:formatCode>#,##0</c:formatCode>
                <c:ptCount val="1"/>
                <c:pt idx="0">
                  <c:v>837128</c:v>
                </c:pt>
              </c:numCache>
            </c:numRef>
          </c:val>
        </c:ser>
        <c:ser>
          <c:idx val="12"/>
          <c:order val="12"/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val>
            <c:numRef>
              <c:f>'G01'!$B$14</c:f>
              <c:numCache>
                <c:formatCode>#,##0</c:formatCode>
                <c:ptCount val="1"/>
                <c:pt idx="0">
                  <c:v>802091</c:v>
                </c:pt>
              </c:numCache>
            </c:numRef>
          </c:val>
        </c:ser>
        <c:ser>
          <c:idx val="13"/>
          <c:order val="13"/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val>
            <c:numRef>
              <c:f>'G01'!$B$15</c:f>
              <c:numCache>
                <c:formatCode>#,##0</c:formatCode>
                <c:ptCount val="1"/>
                <c:pt idx="0">
                  <c:v>529859.93652003352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68040"/>
        <c:axId val="140468432"/>
      </c:barChart>
      <c:catAx>
        <c:axId val="140468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0468432"/>
        <c:crosses val="autoZero"/>
        <c:auto val="1"/>
        <c:lblAlgn val="ctr"/>
        <c:lblOffset val="100"/>
        <c:noMultiLvlLbl val="0"/>
      </c:catAx>
      <c:valAx>
        <c:axId val="140468432"/>
        <c:scaling>
          <c:orientation val="minMax"/>
          <c:max val="1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0468040"/>
        <c:crosses val="autoZero"/>
        <c:crossBetween val="between"/>
        <c:majorUnit val="200000"/>
        <c:minorUnit val="80000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77182830271216096"/>
          <c:y val="5.6711869349664615E-2"/>
          <c:w val="0.19897681539807524"/>
          <c:h val="0.22916885389326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8112953272145E-2"/>
          <c:y val="3.2630866790532356E-2"/>
          <c:w val="0.89839704819506261"/>
          <c:h val="0.63201585464947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'G10'!$A$3</c:f>
              <c:strCache>
                <c:ptCount val="1"/>
                <c:pt idx="0">
                  <c:v>hotovostný deficit bez úrokov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'G10'!$B$2:$F$2</c:f>
              <c:strCache>
                <c:ptCount val="5"/>
                <c:pt idx="0">
                  <c:v>2012S</c:v>
                </c:pt>
                <c:pt idx="1">
                  <c:v>2013OS</c:v>
                </c:pt>
                <c:pt idx="2">
                  <c:v>2014R</c:v>
                </c:pt>
                <c:pt idx="3">
                  <c:v>2015R</c:v>
                </c:pt>
                <c:pt idx="4">
                  <c:v>2016R</c:v>
                </c:pt>
              </c:strCache>
            </c:strRef>
          </c:cat>
          <c:val>
            <c:numRef>
              <c:f>'G10'!$B$3:$F$3</c:f>
              <c:numCache>
                <c:formatCode>0.0</c:formatCode>
                <c:ptCount val="5"/>
                <c:pt idx="0">
                  <c:v>5.3603427468697351</c:v>
                </c:pt>
                <c:pt idx="1">
                  <c:v>3.1293407279279499</c:v>
                </c:pt>
                <c:pt idx="2">
                  <c:v>4.4686368704611379</c:v>
                </c:pt>
                <c:pt idx="3">
                  <c:v>3.5211704746791384</c:v>
                </c:pt>
                <c:pt idx="4">
                  <c:v>2.444381712405522</c:v>
                </c:pt>
              </c:numCache>
            </c:numRef>
          </c:val>
        </c:ser>
        <c:ser>
          <c:idx val="1"/>
          <c:order val="1"/>
          <c:tx>
            <c:strRef>
              <c:f>'G10'!$A$4</c:f>
              <c:strCache>
                <c:ptCount val="1"/>
                <c:pt idx="0">
                  <c:v>úroky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'G10'!$B$2:$F$2</c:f>
              <c:strCache>
                <c:ptCount val="5"/>
                <c:pt idx="0">
                  <c:v>2012S</c:v>
                </c:pt>
                <c:pt idx="1">
                  <c:v>2013OS</c:v>
                </c:pt>
                <c:pt idx="2">
                  <c:v>2014R</c:v>
                </c:pt>
                <c:pt idx="3">
                  <c:v>2015R</c:v>
                </c:pt>
                <c:pt idx="4">
                  <c:v>2016R</c:v>
                </c:pt>
              </c:strCache>
            </c:strRef>
          </c:cat>
          <c:val>
            <c:numRef>
              <c:f>'G10'!$B$4:$F$4</c:f>
              <c:numCache>
                <c:formatCode>0.0</c:formatCode>
                <c:ptCount val="5"/>
                <c:pt idx="0">
                  <c:v>1.7556212568322924</c:v>
                </c:pt>
                <c:pt idx="1">
                  <c:v>1.7076417759426445</c:v>
                </c:pt>
                <c:pt idx="2">
                  <c:v>1.844757823469577</c:v>
                </c:pt>
                <c:pt idx="3">
                  <c:v>1.846714224933222</c:v>
                </c:pt>
                <c:pt idx="4">
                  <c:v>1.9206232528335767</c:v>
                </c:pt>
              </c:numCache>
            </c:numRef>
          </c:val>
        </c:ser>
        <c:ser>
          <c:idx val="2"/>
          <c:order val="2"/>
          <c:tx>
            <c:strRef>
              <c:f>'G10'!$A$5</c:f>
              <c:strCache>
                <c:ptCount val="1"/>
                <c:pt idx="0">
                  <c:v>splatný štátny dlh (bez úrokov)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'G10'!$B$2:$F$2</c:f>
              <c:strCache>
                <c:ptCount val="5"/>
                <c:pt idx="0">
                  <c:v>2012S</c:v>
                </c:pt>
                <c:pt idx="1">
                  <c:v>2013OS</c:v>
                </c:pt>
                <c:pt idx="2">
                  <c:v>2014R</c:v>
                </c:pt>
                <c:pt idx="3">
                  <c:v>2015R</c:v>
                </c:pt>
                <c:pt idx="4">
                  <c:v>2016R</c:v>
                </c:pt>
              </c:strCache>
            </c:strRef>
          </c:cat>
          <c:val>
            <c:numRef>
              <c:f>'G10'!$B$5:$F$5</c:f>
              <c:numCache>
                <c:formatCode>0.0</c:formatCode>
                <c:ptCount val="5"/>
                <c:pt idx="0">
                  <c:v>3.9366660946717262</c:v>
                </c:pt>
                <c:pt idx="1">
                  <c:v>5.5347816425455969</c:v>
                </c:pt>
                <c:pt idx="2">
                  <c:v>3.5529754311630439</c:v>
                </c:pt>
                <c:pt idx="3">
                  <c:v>3.7433641340820509</c:v>
                </c:pt>
                <c:pt idx="4">
                  <c:v>4.1304783907559983</c:v>
                </c:pt>
              </c:numCache>
            </c:numRef>
          </c:val>
        </c:ser>
        <c:ser>
          <c:idx val="3"/>
          <c:order val="3"/>
          <c:tx>
            <c:strRef>
              <c:f>'G10'!$A$6</c:f>
              <c:strCache>
                <c:ptCount val="1"/>
                <c:pt idx="0">
                  <c:v>nárast zásoby likvidity</c:v>
                </c:pt>
              </c:strCache>
            </c:strRef>
          </c:tx>
          <c:spPr>
            <a:solidFill>
              <a:srgbClr val="B1E8F9"/>
            </a:solidFill>
            <a:ln>
              <a:noFill/>
            </a:ln>
            <a:effectLst/>
          </c:spPr>
          <c:invertIfNegative val="0"/>
          <c:cat>
            <c:strRef>
              <c:f>'G10'!$B$2:$F$2</c:f>
              <c:strCache>
                <c:ptCount val="5"/>
                <c:pt idx="0">
                  <c:v>2012S</c:v>
                </c:pt>
                <c:pt idx="1">
                  <c:v>2013OS</c:v>
                </c:pt>
                <c:pt idx="2">
                  <c:v>2014R</c:v>
                </c:pt>
                <c:pt idx="3">
                  <c:v>2015R</c:v>
                </c:pt>
                <c:pt idx="4">
                  <c:v>2016R</c:v>
                </c:pt>
              </c:strCache>
            </c:strRef>
          </c:cat>
          <c:val>
            <c:numRef>
              <c:f>'G10'!$B$6:$F$6</c:f>
              <c:numCache>
                <c:formatCode>0.0</c:formatCode>
                <c:ptCount val="5"/>
                <c:pt idx="0">
                  <c:v>3.0397702493241558</c:v>
                </c:pt>
                <c:pt idx="1">
                  <c:v>0.59449109022589497</c:v>
                </c:pt>
                <c:pt idx="2">
                  <c:v>0.61075535460851804</c:v>
                </c:pt>
                <c:pt idx="3">
                  <c:v>0.19399513416822647</c:v>
                </c:pt>
                <c:pt idx="4">
                  <c:v>6.7440733648672603E-3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59728"/>
        <c:axId val="143160120"/>
      </c:barChart>
      <c:catAx>
        <c:axId val="14315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k-SK"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3160120"/>
        <c:crosses val="autoZero"/>
        <c:auto val="1"/>
        <c:lblAlgn val="ctr"/>
        <c:lblOffset val="100"/>
        <c:noMultiLvlLbl val="0"/>
      </c:catAx>
      <c:valAx>
        <c:axId val="143160120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k-SK"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31597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055210489993103E-2"/>
          <c:y val="0.7655261757340468"/>
          <c:w val="0.91688604141873575"/>
          <c:h val="0.21801152806223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k-SK"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sk-SK" sz="13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Constantia" panose="02030602050306030303" pitchFamily="18" charset="0"/>
          <a:ea typeface="+mn-ea"/>
          <a:cs typeface="+mn-cs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12142932806052E-2"/>
          <c:y val="3.9389184958648696E-2"/>
          <c:w val="0.91396458850715412"/>
          <c:h val="0.89528495741220826"/>
        </c:manualLayout>
      </c:layout>
      <c:barChart>
        <c:barDir val="col"/>
        <c:grouping val="clustered"/>
        <c:varyColors val="0"/>
        <c:ser>
          <c:idx val="3"/>
          <c:order val="0"/>
          <c:tx>
            <c:v>skutočné saldo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cat>
            <c:strRef>
              <c:f>'G11'!$B$2:$P$2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2013OS</c:v>
                </c:pt>
                <c:pt idx="12">
                  <c:v>2014R</c:v>
                </c:pt>
                <c:pt idx="13">
                  <c:v>2015R</c:v>
                </c:pt>
                <c:pt idx="14">
                  <c:v>2016R</c:v>
                </c:pt>
              </c:strCache>
            </c:strRef>
          </c:cat>
          <c:val>
            <c:numRef>
              <c:f>'G11'!$B$3:$P$3</c:f>
              <c:numCache>
                <c:formatCode>0.0</c:formatCode>
                <c:ptCount val="15"/>
                <c:pt idx="0">
                  <c:v>-8.1999999999999993</c:v>
                </c:pt>
                <c:pt idx="1">
                  <c:v>-2.8</c:v>
                </c:pt>
                <c:pt idx="2">
                  <c:v>-2.4</c:v>
                </c:pt>
                <c:pt idx="3">
                  <c:v>-2.8</c:v>
                </c:pt>
                <c:pt idx="4">
                  <c:v>-3.2</c:v>
                </c:pt>
                <c:pt idx="5">
                  <c:v>-1.8</c:v>
                </c:pt>
                <c:pt idx="6">
                  <c:v>-2.1</c:v>
                </c:pt>
                <c:pt idx="7">
                  <c:v>-8</c:v>
                </c:pt>
                <c:pt idx="8">
                  <c:v>-7.7</c:v>
                </c:pt>
                <c:pt idx="9">
                  <c:v>-5.0999999999999996</c:v>
                </c:pt>
                <c:pt idx="10">
                  <c:v>-4.5</c:v>
                </c:pt>
                <c:pt idx="11">
                  <c:v>-3</c:v>
                </c:pt>
                <c:pt idx="12">
                  <c:v>-2.83</c:v>
                </c:pt>
                <c:pt idx="13">
                  <c:v>-2.6</c:v>
                </c:pt>
                <c:pt idx="14">
                  <c:v>-1.5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160904"/>
        <c:axId val="143161296"/>
      </c:barChart>
      <c:lineChart>
        <c:grouping val="standard"/>
        <c:varyColors val="0"/>
        <c:ser>
          <c:idx val="0"/>
          <c:order val="1"/>
          <c:tx>
            <c:strRef>
              <c:f>'G11'!$A$4</c:f>
              <c:strCache>
                <c:ptCount val="1"/>
                <c:pt idx="0">
                  <c:v>dlh stabilizujúce saldo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strRef>
              <c:f>'G11'!$B$2:$P$2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2013OS</c:v>
                </c:pt>
                <c:pt idx="12">
                  <c:v>2014R</c:v>
                </c:pt>
                <c:pt idx="13">
                  <c:v>2015R</c:v>
                </c:pt>
                <c:pt idx="14">
                  <c:v>2016R</c:v>
                </c:pt>
              </c:strCache>
            </c:strRef>
          </c:cat>
          <c:val>
            <c:numRef>
              <c:f>'G11'!$B$4:$P$4</c:f>
              <c:numCache>
                <c:formatCode>0.0</c:formatCode>
                <c:ptCount val="15"/>
                <c:pt idx="0">
                  <c:v>-3.8867094849579038</c:v>
                </c:pt>
                <c:pt idx="1">
                  <c:v>-4.0665325519550892</c:v>
                </c:pt>
                <c:pt idx="2">
                  <c:v>-4.2712263127360952</c:v>
                </c:pt>
                <c:pt idx="3">
                  <c:v>-3.4947581021287983</c:v>
                </c:pt>
                <c:pt idx="4">
                  <c:v>-3.5364258494298326</c:v>
                </c:pt>
                <c:pt idx="5">
                  <c:v>-3.2004558199633188</c:v>
                </c:pt>
                <c:pt idx="6">
                  <c:v>-2.3880638636554035</c:v>
                </c:pt>
                <c:pt idx="7">
                  <c:v>1.7985600146764691</c:v>
                </c:pt>
                <c:pt idx="8">
                  <c:v>-1.6742718077388026</c:v>
                </c:pt>
                <c:pt idx="9">
                  <c:v>-1.8277921151921248</c:v>
                </c:pt>
                <c:pt idx="10">
                  <c:v>-1.2943772126766013</c:v>
                </c:pt>
                <c:pt idx="11">
                  <c:v>-1.0936401780158995</c:v>
                </c:pt>
                <c:pt idx="12">
                  <c:v>-2.004903909784884</c:v>
                </c:pt>
                <c:pt idx="13">
                  <c:v>-2.637392203369977</c:v>
                </c:pt>
                <c:pt idx="14">
                  <c:v>-2.7520599615756698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60904"/>
        <c:axId val="143161296"/>
      </c:lineChart>
      <c:catAx>
        <c:axId val="14316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bg1"/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3161296"/>
        <c:crosses val="autoZero"/>
        <c:auto val="1"/>
        <c:lblAlgn val="ctr"/>
        <c:lblOffset val="100"/>
        <c:noMultiLvlLbl val="0"/>
      </c:catAx>
      <c:valAx>
        <c:axId val="143161296"/>
        <c:scaling>
          <c:orientation val="minMax"/>
          <c:max val="2"/>
          <c:min val="-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31609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495391564426547E-2"/>
          <c:y val="0.10193753030547924"/>
          <c:w val="0.92708653045163569"/>
          <c:h val="0.7495396874448067"/>
        </c:manualLayout>
      </c:layout>
      <c:lineChart>
        <c:grouping val="standard"/>
        <c:varyColors val="0"/>
        <c:ser>
          <c:idx val="0"/>
          <c:order val="0"/>
          <c:tx>
            <c:strRef>
              <c:f>'G12'!$B$22</c:f>
              <c:strCache>
                <c:ptCount val="1"/>
                <c:pt idx="0">
                  <c:v>Ostatní obchodní partneri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'G12'!$A$23:$A$284</c:f>
              <c:strCache>
                <c:ptCount val="262"/>
                <c:pt idx="0">
                  <c:v>10.2012</c:v>
                </c:pt>
                <c:pt idx="1">
                  <c:v>10.2012</c:v>
                </c:pt>
                <c:pt idx="2">
                  <c:v>10.2012</c:v>
                </c:pt>
                <c:pt idx="3">
                  <c:v>10.2012</c:v>
                </c:pt>
                <c:pt idx="4">
                  <c:v>10.2012</c:v>
                </c:pt>
                <c:pt idx="5">
                  <c:v>10.2012</c:v>
                </c:pt>
                <c:pt idx="6">
                  <c:v>10.2012</c:v>
                </c:pt>
                <c:pt idx="7">
                  <c:v>10.2012</c:v>
                </c:pt>
                <c:pt idx="8">
                  <c:v>10.2012</c:v>
                </c:pt>
                <c:pt idx="9">
                  <c:v>10.2012</c:v>
                </c:pt>
                <c:pt idx="10">
                  <c:v>10.2012</c:v>
                </c:pt>
                <c:pt idx="11">
                  <c:v>10.2012</c:v>
                </c:pt>
                <c:pt idx="12">
                  <c:v>10.2012</c:v>
                </c:pt>
                <c:pt idx="13">
                  <c:v>10.2012</c:v>
                </c:pt>
                <c:pt idx="14">
                  <c:v>11.2012</c:v>
                </c:pt>
                <c:pt idx="15">
                  <c:v>11.2012</c:v>
                </c:pt>
                <c:pt idx="16">
                  <c:v>11.2012</c:v>
                </c:pt>
                <c:pt idx="17">
                  <c:v>11.2012</c:v>
                </c:pt>
                <c:pt idx="18">
                  <c:v>11.2012</c:v>
                </c:pt>
                <c:pt idx="19">
                  <c:v>11.2012</c:v>
                </c:pt>
                <c:pt idx="20">
                  <c:v>11.2012</c:v>
                </c:pt>
                <c:pt idx="21">
                  <c:v>11.2012</c:v>
                </c:pt>
                <c:pt idx="22">
                  <c:v>11.2012</c:v>
                </c:pt>
                <c:pt idx="23">
                  <c:v>11.2012</c:v>
                </c:pt>
                <c:pt idx="24">
                  <c:v>11.2012</c:v>
                </c:pt>
                <c:pt idx="25">
                  <c:v>11.2012</c:v>
                </c:pt>
                <c:pt idx="26">
                  <c:v>11.2012</c:v>
                </c:pt>
                <c:pt idx="27">
                  <c:v>11.2012</c:v>
                </c:pt>
                <c:pt idx="28">
                  <c:v>11.2012</c:v>
                </c:pt>
                <c:pt idx="29">
                  <c:v>11.2012</c:v>
                </c:pt>
                <c:pt idx="30">
                  <c:v>11.2012</c:v>
                </c:pt>
                <c:pt idx="31">
                  <c:v>11.2012</c:v>
                </c:pt>
                <c:pt idx="32">
                  <c:v>11.2012</c:v>
                </c:pt>
                <c:pt idx="33">
                  <c:v>11.2012</c:v>
                </c:pt>
                <c:pt idx="34">
                  <c:v>11.2012</c:v>
                </c:pt>
                <c:pt idx="35">
                  <c:v>12.2012</c:v>
                </c:pt>
                <c:pt idx="36">
                  <c:v>12.2012</c:v>
                </c:pt>
                <c:pt idx="37">
                  <c:v>12.2012</c:v>
                </c:pt>
                <c:pt idx="38">
                  <c:v>12.2012</c:v>
                </c:pt>
                <c:pt idx="39">
                  <c:v>12.2012</c:v>
                </c:pt>
                <c:pt idx="40">
                  <c:v>12.2012</c:v>
                </c:pt>
                <c:pt idx="41">
                  <c:v>12.2012</c:v>
                </c:pt>
                <c:pt idx="42">
                  <c:v>12.2012</c:v>
                </c:pt>
                <c:pt idx="43">
                  <c:v>12.2012</c:v>
                </c:pt>
                <c:pt idx="44">
                  <c:v>12.2012</c:v>
                </c:pt>
                <c:pt idx="45">
                  <c:v>12.2012</c:v>
                </c:pt>
                <c:pt idx="46">
                  <c:v>12.2012</c:v>
                </c:pt>
                <c:pt idx="47">
                  <c:v>12.2012</c:v>
                </c:pt>
                <c:pt idx="48">
                  <c:v>12.2012</c:v>
                </c:pt>
                <c:pt idx="49">
                  <c:v>12.2012</c:v>
                </c:pt>
                <c:pt idx="50">
                  <c:v>12.2012</c:v>
                </c:pt>
                <c:pt idx="51">
                  <c:v>12.2012</c:v>
                </c:pt>
                <c:pt idx="52">
                  <c:v>12.2012</c:v>
                </c:pt>
                <c:pt idx="53">
                  <c:v>12.2012</c:v>
                </c:pt>
                <c:pt idx="54">
                  <c:v>12.2012</c:v>
                </c:pt>
                <c:pt idx="55">
                  <c:v>01.2013</c:v>
                </c:pt>
                <c:pt idx="56">
                  <c:v>01.2013</c:v>
                </c:pt>
                <c:pt idx="57">
                  <c:v>01.2013</c:v>
                </c:pt>
                <c:pt idx="58">
                  <c:v>01.2013</c:v>
                </c:pt>
                <c:pt idx="59">
                  <c:v>01.2013</c:v>
                </c:pt>
                <c:pt idx="60">
                  <c:v>01.2013</c:v>
                </c:pt>
                <c:pt idx="61">
                  <c:v>01.2013</c:v>
                </c:pt>
                <c:pt idx="62">
                  <c:v>01.2013</c:v>
                </c:pt>
                <c:pt idx="63">
                  <c:v>01.2013</c:v>
                </c:pt>
                <c:pt idx="64">
                  <c:v>01.2013</c:v>
                </c:pt>
                <c:pt idx="65">
                  <c:v>01.2013</c:v>
                </c:pt>
                <c:pt idx="66">
                  <c:v>01.2013</c:v>
                </c:pt>
                <c:pt idx="67">
                  <c:v>01.2013</c:v>
                </c:pt>
                <c:pt idx="68">
                  <c:v>01.2013</c:v>
                </c:pt>
                <c:pt idx="69">
                  <c:v>01.2013</c:v>
                </c:pt>
                <c:pt idx="70">
                  <c:v>01.2013</c:v>
                </c:pt>
                <c:pt idx="71">
                  <c:v>01.2013</c:v>
                </c:pt>
                <c:pt idx="72">
                  <c:v>01.2013</c:v>
                </c:pt>
                <c:pt idx="73">
                  <c:v>01.2013</c:v>
                </c:pt>
                <c:pt idx="74">
                  <c:v>01.2013</c:v>
                </c:pt>
                <c:pt idx="75">
                  <c:v>01.2013</c:v>
                </c:pt>
                <c:pt idx="76">
                  <c:v>01.2013</c:v>
                </c:pt>
                <c:pt idx="77">
                  <c:v>01.2013</c:v>
                </c:pt>
                <c:pt idx="78">
                  <c:v>02.2013</c:v>
                </c:pt>
                <c:pt idx="79">
                  <c:v>02.2013</c:v>
                </c:pt>
                <c:pt idx="80">
                  <c:v>02.2013</c:v>
                </c:pt>
                <c:pt idx="81">
                  <c:v>02.2013</c:v>
                </c:pt>
                <c:pt idx="82">
                  <c:v>02.2013</c:v>
                </c:pt>
                <c:pt idx="83">
                  <c:v>02.2013</c:v>
                </c:pt>
                <c:pt idx="84">
                  <c:v>02.2013</c:v>
                </c:pt>
                <c:pt idx="85">
                  <c:v>02.2013</c:v>
                </c:pt>
                <c:pt idx="86">
                  <c:v>02.2013</c:v>
                </c:pt>
                <c:pt idx="87">
                  <c:v>02.2013</c:v>
                </c:pt>
                <c:pt idx="88">
                  <c:v>02.2013</c:v>
                </c:pt>
                <c:pt idx="89">
                  <c:v>02.2013</c:v>
                </c:pt>
                <c:pt idx="90">
                  <c:v>02.2013</c:v>
                </c:pt>
                <c:pt idx="91">
                  <c:v>02.2013</c:v>
                </c:pt>
                <c:pt idx="92">
                  <c:v>02.2013</c:v>
                </c:pt>
                <c:pt idx="93">
                  <c:v>02.2013</c:v>
                </c:pt>
                <c:pt idx="94">
                  <c:v>02.2013</c:v>
                </c:pt>
                <c:pt idx="95">
                  <c:v>02.2013</c:v>
                </c:pt>
                <c:pt idx="96">
                  <c:v>02.2013</c:v>
                </c:pt>
                <c:pt idx="97">
                  <c:v>02.2013</c:v>
                </c:pt>
                <c:pt idx="98">
                  <c:v>03.2013</c:v>
                </c:pt>
                <c:pt idx="99">
                  <c:v>03.2013</c:v>
                </c:pt>
                <c:pt idx="100">
                  <c:v>03.2013</c:v>
                </c:pt>
                <c:pt idx="101">
                  <c:v>03.2013</c:v>
                </c:pt>
                <c:pt idx="102">
                  <c:v>03.2013</c:v>
                </c:pt>
                <c:pt idx="103">
                  <c:v>03.2013</c:v>
                </c:pt>
                <c:pt idx="104">
                  <c:v>03.2013</c:v>
                </c:pt>
                <c:pt idx="105">
                  <c:v>03.2013</c:v>
                </c:pt>
                <c:pt idx="106">
                  <c:v>03.2013</c:v>
                </c:pt>
                <c:pt idx="107">
                  <c:v>03.2013</c:v>
                </c:pt>
                <c:pt idx="108">
                  <c:v>03.2013</c:v>
                </c:pt>
                <c:pt idx="109">
                  <c:v>03.2013</c:v>
                </c:pt>
                <c:pt idx="110">
                  <c:v>03.2013</c:v>
                </c:pt>
                <c:pt idx="111">
                  <c:v>03.2013</c:v>
                </c:pt>
                <c:pt idx="112">
                  <c:v>03.2013</c:v>
                </c:pt>
                <c:pt idx="113">
                  <c:v>03.2013</c:v>
                </c:pt>
                <c:pt idx="114">
                  <c:v>03.2013</c:v>
                </c:pt>
                <c:pt idx="115">
                  <c:v>03.2013</c:v>
                </c:pt>
                <c:pt idx="116">
                  <c:v>04.2013</c:v>
                </c:pt>
                <c:pt idx="117">
                  <c:v>04.2013</c:v>
                </c:pt>
                <c:pt idx="118">
                  <c:v>04.2013</c:v>
                </c:pt>
                <c:pt idx="119">
                  <c:v>04.2013</c:v>
                </c:pt>
                <c:pt idx="120">
                  <c:v>04.2013</c:v>
                </c:pt>
                <c:pt idx="121">
                  <c:v>04.2013</c:v>
                </c:pt>
                <c:pt idx="122">
                  <c:v>04.2013</c:v>
                </c:pt>
                <c:pt idx="123">
                  <c:v>04.2013</c:v>
                </c:pt>
                <c:pt idx="124">
                  <c:v>04.2013</c:v>
                </c:pt>
                <c:pt idx="125">
                  <c:v>04.2013</c:v>
                </c:pt>
                <c:pt idx="126">
                  <c:v>04.2013</c:v>
                </c:pt>
                <c:pt idx="127">
                  <c:v>04.2013</c:v>
                </c:pt>
                <c:pt idx="128">
                  <c:v>04.2013</c:v>
                </c:pt>
                <c:pt idx="129">
                  <c:v>04.2013</c:v>
                </c:pt>
                <c:pt idx="130">
                  <c:v>04.2013</c:v>
                </c:pt>
                <c:pt idx="131">
                  <c:v>04.2013</c:v>
                </c:pt>
                <c:pt idx="132">
                  <c:v>04.2013</c:v>
                </c:pt>
                <c:pt idx="133">
                  <c:v>04.2013</c:v>
                </c:pt>
                <c:pt idx="134">
                  <c:v>04.2013</c:v>
                </c:pt>
                <c:pt idx="135">
                  <c:v>04.2013</c:v>
                </c:pt>
                <c:pt idx="136">
                  <c:v>04.2013</c:v>
                </c:pt>
                <c:pt idx="137">
                  <c:v>04.2013</c:v>
                </c:pt>
                <c:pt idx="138">
                  <c:v>05.2013</c:v>
                </c:pt>
                <c:pt idx="139">
                  <c:v>05.2013</c:v>
                </c:pt>
                <c:pt idx="140">
                  <c:v>05.2013</c:v>
                </c:pt>
                <c:pt idx="141">
                  <c:v>05.2013</c:v>
                </c:pt>
                <c:pt idx="142">
                  <c:v>05.2013</c:v>
                </c:pt>
                <c:pt idx="143">
                  <c:v>05.2013</c:v>
                </c:pt>
                <c:pt idx="144">
                  <c:v>05.2013</c:v>
                </c:pt>
                <c:pt idx="145">
                  <c:v>05.2013</c:v>
                </c:pt>
                <c:pt idx="146">
                  <c:v>05.2013</c:v>
                </c:pt>
                <c:pt idx="147">
                  <c:v>05.2013</c:v>
                </c:pt>
                <c:pt idx="148">
                  <c:v>05.2013</c:v>
                </c:pt>
                <c:pt idx="149">
                  <c:v>05.2013</c:v>
                </c:pt>
                <c:pt idx="150">
                  <c:v>05.2013</c:v>
                </c:pt>
                <c:pt idx="151">
                  <c:v>05.2013</c:v>
                </c:pt>
                <c:pt idx="152">
                  <c:v>05.2013</c:v>
                </c:pt>
                <c:pt idx="153">
                  <c:v>05.2013</c:v>
                </c:pt>
                <c:pt idx="154">
                  <c:v>05.2013</c:v>
                </c:pt>
                <c:pt idx="155">
                  <c:v>05.2013</c:v>
                </c:pt>
                <c:pt idx="156">
                  <c:v>05.2013</c:v>
                </c:pt>
                <c:pt idx="157">
                  <c:v>06.2013</c:v>
                </c:pt>
                <c:pt idx="158">
                  <c:v>06.2013</c:v>
                </c:pt>
                <c:pt idx="159">
                  <c:v>06.2013</c:v>
                </c:pt>
                <c:pt idx="160">
                  <c:v>06.2013</c:v>
                </c:pt>
                <c:pt idx="161">
                  <c:v>06.2013</c:v>
                </c:pt>
                <c:pt idx="162">
                  <c:v>06.2013</c:v>
                </c:pt>
                <c:pt idx="163">
                  <c:v>06.2013</c:v>
                </c:pt>
                <c:pt idx="164">
                  <c:v>06.2013</c:v>
                </c:pt>
                <c:pt idx="165">
                  <c:v>06.2013</c:v>
                </c:pt>
                <c:pt idx="166">
                  <c:v>06.2013</c:v>
                </c:pt>
                <c:pt idx="167">
                  <c:v>06.2013</c:v>
                </c:pt>
                <c:pt idx="168">
                  <c:v>06.2013</c:v>
                </c:pt>
                <c:pt idx="169">
                  <c:v>06.2013</c:v>
                </c:pt>
                <c:pt idx="170">
                  <c:v>06.2013</c:v>
                </c:pt>
                <c:pt idx="171">
                  <c:v>06.2013</c:v>
                </c:pt>
                <c:pt idx="172">
                  <c:v>06.2013</c:v>
                </c:pt>
                <c:pt idx="173">
                  <c:v>06.2013</c:v>
                </c:pt>
                <c:pt idx="174">
                  <c:v>06.2013</c:v>
                </c:pt>
                <c:pt idx="175">
                  <c:v>06.2013</c:v>
                </c:pt>
                <c:pt idx="176">
                  <c:v>06.2013</c:v>
                </c:pt>
                <c:pt idx="177">
                  <c:v>07.2013</c:v>
                </c:pt>
                <c:pt idx="178">
                  <c:v>07.2013</c:v>
                </c:pt>
                <c:pt idx="179">
                  <c:v>07.2013</c:v>
                </c:pt>
                <c:pt idx="180">
                  <c:v>07.2013</c:v>
                </c:pt>
                <c:pt idx="181">
                  <c:v>07.2013</c:v>
                </c:pt>
                <c:pt idx="182">
                  <c:v>07.2013</c:v>
                </c:pt>
                <c:pt idx="183">
                  <c:v>07.2013</c:v>
                </c:pt>
                <c:pt idx="184">
                  <c:v>07.2013</c:v>
                </c:pt>
                <c:pt idx="185">
                  <c:v>07.2013</c:v>
                </c:pt>
                <c:pt idx="186">
                  <c:v>07.2013</c:v>
                </c:pt>
                <c:pt idx="187">
                  <c:v>07.2013</c:v>
                </c:pt>
                <c:pt idx="188">
                  <c:v>07.2013</c:v>
                </c:pt>
                <c:pt idx="189">
                  <c:v>07.2013</c:v>
                </c:pt>
                <c:pt idx="190">
                  <c:v>07.2013</c:v>
                </c:pt>
                <c:pt idx="191">
                  <c:v>07.2013</c:v>
                </c:pt>
                <c:pt idx="192">
                  <c:v>07.2013</c:v>
                </c:pt>
                <c:pt idx="193">
                  <c:v>07.2013</c:v>
                </c:pt>
                <c:pt idx="194">
                  <c:v>07.2013</c:v>
                </c:pt>
                <c:pt idx="195">
                  <c:v>07.2013</c:v>
                </c:pt>
                <c:pt idx="196">
                  <c:v>07.2013</c:v>
                </c:pt>
                <c:pt idx="197">
                  <c:v>07.2013</c:v>
                </c:pt>
                <c:pt idx="198">
                  <c:v>07.2013</c:v>
                </c:pt>
                <c:pt idx="199">
                  <c:v>07.2013</c:v>
                </c:pt>
                <c:pt idx="200">
                  <c:v>08.2013</c:v>
                </c:pt>
                <c:pt idx="201">
                  <c:v>08.2013</c:v>
                </c:pt>
                <c:pt idx="202">
                  <c:v>08.2013</c:v>
                </c:pt>
                <c:pt idx="203">
                  <c:v>08.2013</c:v>
                </c:pt>
                <c:pt idx="204">
                  <c:v>08.2013</c:v>
                </c:pt>
                <c:pt idx="205">
                  <c:v>08.2013</c:v>
                </c:pt>
                <c:pt idx="206">
                  <c:v>08.2013</c:v>
                </c:pt>
                <c:pt idx="207">
                  <c:v>08.2013</c:v>
                </c:pt>
                <c:pt idx="208">
                  <c:v>08.2013</c:v>
                </c:pt>
                <c:pt idx="209">
                  <c:v>08.2013</c:v>
                </c:pt>
                <c:pt idx="210">
                  <c:v>08.2013</c:v>
                </c:pt>
                <c:pt idx="211">
                  <c:v>08.2013</c:v>
                </c:pt>
                <c:pt idx="212">
                  <c:v>08.2013</c:v>
                </c:pt>
                <c:pt idx="213">
                  <c:v>08.2013</c:v>
                </c:pt>
                <c:pt idx="214">
                  <c:v>08.2013</c:v>
                </c:pt>
                <c:pt idx="215">
                  <c:v>08.2013</c:v>
                </c:pt>
                <c:pt idx="216">
                  <c:v>08.2013</c:v>
                </c:pt>
                <c:pt idx="217">
                  <c:v>08.2013</c:v>
                </c:pt>
                <c:pt idx="218">
                  <c:v>08.2013</c:v>
                </c:pt>
                <c:pt idx="219">
                  <c:v>08.2013</c:v>
                </c:pt>
                <c:pt idx="220">
                  <c:v>09.2013</c:v>
                </c:pt>
                <c:pt idx="221">
                  <c:v>09.2013</c:v>
                </c:pt>
                <c:pt idx="222">
                  <c:v>09.2013</c:v>
                </c:pt>
                <c:pt idx="223">
                  <c:v>09.2013</c:v>
                </c:pt>
                <c:pt idx="224">
                  <c:v>09.2013</c:v>
                </c:pt>
                <c:pt idx="225">
                  <c:v>09.2013</c:v>
                </c:pt>
                <c:pt idx="226">
                  <c:v>09.2013</c:v>
                </c:pt>
                <c:pt idx="227">
                  <c:v>09.2013</c:v>
                </c:pt>
                <c:pt idx="228">
                  <c:v>09.2013</c:v>
                </c:pt>
                <c:pt idx="229">
                  <c:v>09.2013</c:v>
                </c:pt>
                <c:pt idx="230">
                  <c:v>09.2013</c:v>
                </c:pt>
                <c:pt idx="231">
                  <c:v>09.2013</c:v>
                </c:pt>
                <c:pt idx="232">
                  <c:v>09.2013</c:v>
                </c:pt>
                <c:pt idx="233">
                  <c:v>09.2013</c:v>
                </c:pt>
                <c:pt idx="234">
                  <c:v>09.2013</c:v>
                </c:pt>
                <c:pt idx="235">
                  <c:v>09.2013</c:v>
                </c:pt>
                <c:pt idx="236">
                  <c:v>09.2013</c:v>
                </c:pt>
                <c:pt idx="237">
                  <c:v>09.2013</c:v>
                </c:pt>
                <c:pt idx="238">
                  <c:v>09.2013</c:v>
                </c:pt>
                <c:pt idx="239">
                  <c:v>09.2013</c:v>
                </c:pt>
                <c:pt idx="240">
                  <c:v>09.2013</c:v>
                </c:pt>
                <c:pt idx="241">
                  <c:v>10.2013</c:v>
                </c:pt>
                <c:pt idx="242">
                  <c:v>10.2013</c:v>
                </c:pt>
                <c:pt idx="243">
                  <c:v>10.2013</c:v>
                </c:pt>
                <c:pt idx="244">
                  <c:v>10.2013</c:v>
                </c:pt>
                <c:pt idx="245">
                  <c:v>10.2013</c:v>
                </c:pt>
                <c:pt idx="246">
                  <c:v>10.2013</c:v>
                </c:pt>
                <c:pt idx="247">
                  <c:v>10.2013</c:v>
                </c:pt>
                <c:pt idx="248">
                  <c:v>10.2013</c:v>
                </c:pt>
                <c:pt idx="249">
                  <c:v>10.2013</c:v>
                </c:pt>
                <c:pt idx="250">
                  <c:v>10.2013</c:v>
                </c:pt>
                <c:pt idx="251">
                  <c:v>10.2013</c:v>
                </c:pt>
                <c:pt idx="252">
                  <c:v>10.2013</c:v>
                </c:pt>
                <c:pt idx="253">
                  <c:v>10.2013</c:v>
                </c:pt>
                <c:pt idx="254">
                  <c:v>10.2013</c:v>
                </c:pt>
                <c:pt idx="255">
                  <c:v>10.2013</c:v>
                </c:pt>
                <c:pt idx="256">
                  <c:v>10.2013</c:v>
                </c:pt>
                <c:pt idx="257">
                  <c:v>10.2013</c:v>
                </c:pt>
                <c:pt idx="258">
                  <c:v>10.2013</c:v>
                </c:pt>
                <c:pt idx="259">
                  <c:v>10.2013</c:v>
                </c:pt>
                <c:pt idx="260">
                  <c:v>10.2013</c:v>
                </c:pt>
                <c:pt idx="261">
                  <c:v>10.2013</c:v>
                </c:pt>
              </c:strCache>
            </c:strRef>
          </c:cat>
          <c:val>
            <c:numRef>
              <c:f>'G12'!$B$23:$B$284</c:f>
              <c:numCache>
                <c:formatCode>General</c:formatCode>
                <c:ptCount val="262"/>
                <c:pt idx="0">
                  <c:v>105.99645600000001</c:v>
                </c:pt>
                <c:pt idx="1">
                  <c:v>100.82218899999999</c:v>
                </c:pt>
                <c:pt idx="2">
                  <c:v>95.583052999999992</c:v>
                </c:pt>
                <c:pt idx="3">
                  <c:v>88.901686999999981</c:v>
                </c:pt>
                <c:pt idx="4">
                  <c:v>76.413743999999994</c:v>
                </c:pt>
                <c:pt idx="5">
                  <c:v>78.627535999999992</c:v>
                </c:pt>
                <c:pt idx="6">
                  <c:v>77.203606999999991</c:v>
                </c:pt>
                <c:pt idx="7">
                  <c:v>75.569991000000002</c:v>
                </c:pt>
                <c:pt idx="8">
                  <c:v>78.167440000000013</c:v>
                </c:pt>
                <c:pt idx="9">
                  <c:v>78.922692000000012</c:v>
                </c:pt>
                <c:pt idx="10">
                  <c:v>75.143563</c:v>
                </c:pt>
                <c:pt idx="11">
                  <c:v>78.589737999999997</c:v>
                </c:pt>
                <c:pt idx="12">
                  <c:v>77.291024000000007</c:v>
                </c:pt>
                <c:pt idx="13">
                  <c:v>77.256305999999995</c:v>
                </c:pt>
                <c:pt idx="14">
                  <c:v>78.803522000000001</c:v>
                </c:pt>
                <c:pt idx="15">
                  <c:v>82.537464</c:v>
                </c:pt>
                <c:pt idx="16">
                  <c:v>83.621865</c:v>
                </c:pt>
                <c:pt idx="17">
                  <c:v>82.031013000000002</c:v>
                </c:pt>
                <c:pt idx="18">
                  <c:v>84.312674000000001</c:v>
                </c:pt>
                <c:pt idx="19">
                  <c:v>85.743931000000003</c:v>
                </c:pt>
                <c:pt idx="20">
                  <c:v>87.523192999999992</c:v>
                </c:pt>
                <c:pt idx="21">
                  <c:v>89.455337999999998</c:v>
                </c:pt>
                <c:pt idx="22">
                  <c:v>89.867561000000009</c:v>
                </c:pt>
                <c:pt idx="23">
                  <c:v>89.124474000000006</c:v>
                </c:pt>
                <c:pt idx="24">
                  <c:v>89.126916000000008</c:v>
                </c:pt>
                <c:pt idx="25">
                  <c:v>89.086027000000001</c:v>
                </c:pt>
                <c:pt idx="26">
                  <c:v>86.560426000000007</c:v>
                </c:pt>
                <c:pt idx="27">
                  <c:v>85.131468999999996</c:v>
                </c:pt>
                <c:pt idx="28">
                  <c:v>83.427333000000019</c:v>
                </c:pt>
                <c:pt idx="29">
                  <c:v>82.377718000000002</c:v>
                </c:pt>
                <c:pt idx="30">
                  <c:v>81.923230000000004</c:v>
                </c:pt>
                <c:pt idx="31">
                  <c:v>82.424133999999995</c:v>
                </c:pt>
                <c:pt idx="32">
                  <c:v>77.641888999999992</c:v>
                </c:pt>
                <c:pt idx="33">
                  <c:v>76.229766999999995</c:v>
                </c:pt>
                <c:pt idx="34">
                  <c:v>76.886995999999996</c:v>
                </c:pt>
                <c:pt idx="35">
                  <c:v>74.326519000000005</c:v>
                </c:pt>
                <c:pt idx="36">
                  <c:v>74.613950000000003</c:v>
                </c:pt>
                <c:pt idx="37">
                  <c:v>75.339873999999995</c:v>
                </c:pt>
                <c:pt idx="38">
                  <c:v>78.174132999999998</c:v>
                </c:pt>
                <c:pt idx="39">
                  <c:v>79.794748999999996</c:v>
                </c:pt>
                <c:pt idx="40">
                  <c:v>85.115628999999998</c:v>
                </c:pt>
                <c:pt idx="41">
                  <c:v>84.509957</c:v>
                </c:pt>
                <c:pt idx="42">
                  <c:v>83.011482999999998</c:v>
                </c:pt>
                <c:pt idx="43">
                  <c:v>82.395932999999985</c:v>
                </c:pt>
                <c:pt idx="44">
                  <c:v>85.150629000000009</c:v>
                </c:pt>
                <c:pt idx="45">
                  <c:v>85.065043000000003</c:v>
                </c:pt>
                <c:pt idx="46">
                  <c:v>83.684238000000008</c:v>
                </c:pt>
                <c:pt idx="47">
                  <c:v>81.906352000000012</c:v>
                </c:pt>
                <c:pt idx="48">
                  <c:v>85.453978000000006</c:v>
                </c:pt>
                <c:pt idx="49">
                  <c:v>86.978339000000005</c:v>
                </c:pt>
                <c:pt idx="50">
                  <c:v>87.087610999999995</c:v>
                </c:pt>
                <c:pt idx="51">
                  <c:v>87.225030000000004</c:v>
                </c:pt>
                <c:pt idx="52">
                  <c:v>87.507530999999986</c:v>
                </c:pt>
                <c:pt idx="53">
                  <c:v>88.857745999999992</c:v>
                </c:pt>
                <c:pt idx="54">
                  <c:v>87.164121999999992</c:v>
                </c:pt>
                <c:pt idx="55">
                  <c:v>88.243730999999997</c:v>
                </c:pt>
                <c:pt idx="56">
                  <c:v>85.053635999999997</c:v>
                </c:pt>
                <c:pt idx="57">
                  <c:v>83.096355000000003</c:v>
                </c:pt>
                <c:pt idx="58">
                  <c:v>82.464305999999993</c:v>
                </c:pt>
                <c:pt idx="59">
                  <c:v>82.14538499999999</c:v>
                </c:pt>
                <c:pt idx="60">
                  <c:v>81.447424999999996</c:v>
                </c:pt>
                <c:pt idx="61">
                  <c:v>81.804604999999995</c:v>
                </c:pt>
                <c:pt idx="62">
                  <c:v>80.065661000000006</c:v>
                </c:pt>
                <c:pt idx="63">
                  <c:v>77.905001999999996</c:v>
                </c:pt>
                <c:pt idx="64">
                  <c:v>79.578384000000014</c:v>
                </c:pt>
                <c:pt idx="65">
                  <c:v>80.690640000000016</c:v>
                </c:pt>
                <c:pt idx="66">
                  <c:v>80.851492999999991</c:v>
                </c:pt>
                <c:pt idx="67">
                  <c:v>79.142570000000006</c:v>
                </c:pt>
                <c:pt idx="68">
                  <c:v>79.040648000000004</c:v>
                </c:pt>
                <c:pt idx="69">
                  <c:v>79.458759999999998</c:v>
                </c:pt>
                <c:pt idx="70">
                  <c:v>80.95334600000001</c:v>
                </c:pt>
                <c:pt idx="71">
                  <c:v>81.296239</c:v>
                </c:pt>
                <c:pt idx="72">
                  <c:v>81.449352000000005</c:v>
                </c:pt>
                <c:pt idx="73">
                  <c:v>80.671681000000007</c:v>
                </c:pt>
                <c:pt idx="74">
                  <c:v>81.140445</c:v>
                </c:pt>
                <c:pt idx="75">
                  <c:v>81.736466000000007</c:v>
                </c:pt>
                <c:pt idx="76">
                  <c:v>82.294943000000018</c:v>
                </c:pt>
                <c:pt idx="77">
                  <c:v>83.942053999999999</c:v>
                </c:pt>
                <c:pt idx="78">
                  <c:v>84.075316000000001</c:v>
                </c:pt>
                <c:pt idx="79">
                  <c:v>87.581609999999984</c:v>
                </c:pt>
                <c:pt idx="80">
                  <c:v>86.906888000000009</c:v>
                </c:pt>
                <c:pt idx="81">
                  <c:v>88.537149999999997</c:v>
                </c:pt>
                <c:pt idx="82">
                  <c:v>88.049379000000002</c:v>
                </c:pt>
                <c:pt idx="83">
                  <c:v>86.488451000000012</c:v>
                </c:pt>
                <c:pt idx="84">
                  <c:v>87.06704400000001</c:v>
                </c:pt>
                <c:pt idx="85">
                  <c:v>85.939236999999991</c:v>
                </c:pt>
                <c:pt idx="86">
                  <c:v>83.511053999999987</c:v>
                </c:pt>
                <c:pt idx="87">
                  <c:v>82.890494999999987</c:v>
                </c:pt>
                <c:pt idx="88">
                  <c:v>82.801132999999993</c:v>
                </c:pt>
                <c:pt idx="89">
                  <c:v>83.379649999999984</c:v>
                </c:pt>
                <c:pt idx="90">
                  <c:v>82.509785999999991</c:v>
                </c:pt>
                <c:pt idx="91">
                  <c:v>82.071921000000003</c:v>
                </c:pt>
                <c:pt idx="92">
                  <c:v>84.198479999999989</c:v>
                </c:pt>
                <c:pt idx="93">
                  <c:v>83.701925000000003</c:v>
                </c:pt>
                <c:pt idx="94">
                  <c:v>82.811644000000001</c:v>
                </c:pt>
                <c:pt idx="95">
                  <c:v>88.475818000000004</c:v>
                </c:pt>
                <c:pt idx="96">
                  <c:v>87.548113000000001</c:v>
                </c:pt>
                <c:pt idx="97">
                  <c:v>85.652553999999995</c:v>
                </c:pt>
                <c:pt idx="98">
                  <c:v>86.333662000000004</c:v>
                </c:pt>
                <c:pt idx="99">
                  <c:v>85.979922000000002</c:v>
                </c:pt>
                <c:pt idx="100">
                  <c:v>84.996103000000005</c:v>
                </c:pt>
                <c:pt idx="101">
                  <c:v>83.354559999999992</c:v>
                </c:pt>
                <c:pt idx="102">
                  <c:v>81.959221999999997</c:v>
                </c:pt>
                <c:pt idx="103">
                  <c:v>80.424790000000002</c:v>
                </c:pt>
                <c:pt idx="104">
                  <c:v>81.045215000000013</c:v>
                </c:pt>
                <c:pt idx="105">
                  <c:v>79.507277999999999</c:v>
                </c:pt>
                <c:pt idx="106">
                  <c:v>80.719825999999983</c:v>
                </c:pt>
                <c:pt idx="107">
                  <c:v>80.376068000000004</c:v>
                </c:pt>
                <c:pt idx="108">
                  <c:v>79.757126</c:v>
                </c:pt>
                <c:pt idx="109">
                  <c:v>82.693932000000018</c:v>
                </c:pt>
                <c:pt idx="110">
                  <c:v>82.601943000000006</c:v>
                </c:pt>
                <c:pt idx="111">
                  <c:v>84.066034999999999</c:v>
                </c:pt>
                <c:pt idx="112">
                  <c:v>84.027327999999997</c:v>
                </c:pt>
                <c:pt idx="113">
                  <c:v>88.343491999999998</c:v>
                </c:pt>
                <c:pt idx="114">
                  <c:v>87.760822999999988</c:v>
                </c:pt>
                <c:pt idx="115">
                  <c:v>88.285485999999992</c:v>
                </c:pt>
                <c:pt idx="116">
                  <c:v>87.902083000000005</c:v>
                </c:pt>
                <c:pt idx="117">
                  <c:v>87.036243999999996</c:v>
                </c:pt>
                <c:pt idx="118">
                  <c:v>85.801512000000002</c:v>
                </c:pt>
                <c:pt idx="119">
                  <c:v>85.668500000000009</c:v>
                </c:pt>
                <c:pt idx="120">
                  <c:v>84.58872199999999</c:v>
                </c:pt>
                <c:pt idx="121">
                  <c:v>81.509285000000006</c:v>
                </c:pt>
                <c:pt idx="122">
                  <c:v>81.482987999999992</c:v>
                </c:pt>
                <c:pt idx="123">
                  <c:v>80.182778999999996</c:v>
                </c:pt>
                <c:pt idx="124">
                  <c:v>79.896105000000006</c:v>
                </c:pt>
                <c:pt idx="125">
                  <c:v>80.427584999999993</c:v>
                </c:pt>
                <c:pt idx="126">
                  <c:v>80.466184999999996</c:v>
                </c:pt>
                <c:pt idx="127">
                  <c:v>80.563825999999992</c:v>
                </c:pt>
                <c:pt idx="128">
                  <c:v>80.154647999999995</c:v>
                </c:pt>
                <c:pt idx="129">
                  <c:v>80.911631999999997</c:v>
                </c:pt>
                <c:pt idx="130">
                  <c:v>81.057204999999996</c:v>
                </c:pt>
                <c:pt idx="131">
                  <c:v>79.784222</c:v>
                </c:pt>
                <c:pt idx="132">
                  <c:v>78.021907999999996</c:v>
                </c:pt>
                <c:pt idx="133">
                  <c:v>78.288911000000013</c:v>
                </c:pt>
                <c:pt idx="134">
                  <c:v>79.374120000000005</c:v>
                </c:pt>
                <c:pt idx="135">
                  <c:v>80.752758</c:v>
                </c:pt>
                <c:pt idx="136">
                  <c:v>78.408018999999996</c:v>
                </c:pt>
                <c:pt idx="137">
                  <c:v>77.803950999999998</c:v>
                </c:pt>
                <c:pt idx="138">
                  <c:v>77.90227800000001</c:v>
                </c:pt>
                <c:pt idx="139">
                  <c:v>77.698961000000011</c:v>
                </c:pt>
                <c:pt idx="140">
                  <c:v>76.042292000000003</c:v>
                </c:pt>
                <c:pt idx="141">
                  <c:v>75.987573999999995</c:v>
                </c:pt>
                <c:pt idx="142">
                  <c:v>74.238757000000007</c:v>
                </c:pt>
                <c:pt idx="143">
                  <c:v>75.094799000000009</c:v>
                </c:pt>
                <c:pt idx="144">
                  <c:v>75.195667</c:v>
                </c:pt>
                <c:pt idx="145">
                  <c:v>74.415529000000006</c:v>
                </c:pt>
                <c:pt idx="146">
                  <c:v>73.325506000000004</c:v>
                </c:pt>
                <c:pt idx="147">
                  <c:v>70.660681999999994</c:v>
                </c:pt>
                <c:pt idx="148">
                  <c:v>69.817430999999999</c:v>
                </c:pt>
                <c:pt idx="149">
                  <c:v>66.789578999999989</c:v>
                </c:pt>
                <c:pt idx="150">
                  <c:v>69.546480000000003</c:v>
                </c:pt>
                <c:pt idx="151">
                  <c:v>73.855564999999984</c:v>
                </c:pt>
                <c:pt idx="152">
                  <c:v>72.354981000000009</c:v>
                </c:pt>
                <c:pt idx="153">
                  <c:v>71.459417999999999</c:v>
                </c:pt>
                <c:pt idx="154">
                  <c:v>71.535238000000007</c:v>
                </c:pt>
                <c:pt idx="155">
                  <c:v>71.244400000000013</c:v>
                </c:pt>
                <c:pt idx="156">
                  <c:v>72.338462000000007</c:v>
                </c:pt>
                <c:pt idx="157">
                  <c:v>73.015325000000018</c:v>
                </c:pt>
                <c:pt idx="158">
                  <c:v>71.613144000000005</c:v>
                </c:pt>
                <c:pt idx="159">
                  <c:v>71.824452000000008</c:v>
                </c:pt>
                <c:pt idx="160">
                  <c:v>74.283187999999996</c:v>
                </c:pt>
                <c:pt idx="161">
                  <c:v>71.916541999999993</c:v>
                </c:pt>
                <c:pt idx="162">
                  <c:v>73.675061999999997</c:v>
                </c:pt>
                <c:pt idx="163">
                  <c:v>75.980265000000003</c:v>
                </c:pt>
                <c:pt idx="164">
                  <c:v>74.917726000000002</c:v>
                </c:pt>
                <c:pt idx="165">
                  <c:v>76.228646999999995</c:v>
                </c:pt>
                <c:pt idx="166">
                  <c:v>74.533368999999993</c:v>
                </c:pt>
                <c:pt idx="167">
                  <c:v>74.580480999999992</c:v>
                </c:pt>
                <c:pt idx="168">
                  <c:v>75.034436999999997</c:v>
                </c:pt>
                <c:pt idx="169">
                  <c:v>75.576677000000004</c:v>
                </c:pt>
                <c:pt idx="170">
                  <c:v>82.237579000000011</c:v>
                </c:pt>
                <c:pt idx="171">
                  <c:v>82.918684000000013</c:v>
                </c:pt>
                <c:pt idx="172">
                  <c:v>85.909200999999996</c:v>
                </c:pt>
                <c:pt idx="173">
                  <c:v>85.475541000000007</c:v>
                </c:pt>
                <c:pt idx="174">
                  <c:v>83.851090999999997</c:v>
                </c:pt>
                <c:pt idx="175">
                  <c:v>82.813389000000001</c:v>
                </c:pt>
                <c:pt idx="176">
                  <c:v>82.667641000000003</c:v>
                </c:pt>
                <c:pt idx="177">
                  <c:v>81.803784000000007</c:v>
                </c:pt>
                <c:pt idx="178">
                  <c:v>80.963902000000004</c:v>
                </c:pt>
                <c:pt idx="179">
                  <c:v>84.670058000000012</c:v>
                </c:pt>
                <c:pt idx="180">
                  <c:v>83.486335000000025</c:v>
                </c:pt>
                <c:pt idx="181">
                  <c:v>82.824362000000008</c:v>
                </c:pt>
                <c:pt idx="182">
                  <c:v>81.486108999999999</c:v>
                </c:pt>
                <c:pt idx="183">
                  <c:v>80.457244000000003</c:v>
                </c:pt>
                <c:pt idx="184">
                  <c:v>79.760917000000006</c:v>
                </c:pt>
                <c:pt idx="185">
                  <c:v>79.466543999999999</c:v>
                </c:pt>
                <c:pt idx="186">
                  <c:v>80.158475999999993</c:v>
                </c:pt>
                <c:pt idx="187">
                  <c:v>80.191917000000004</c:v>
                </c:pt>
                <c:pt idx="188">
                  <c:v>79.714264</c:v>
                </c:pt>
                <c:pt idx="189">
                  <c:v>79.136641000000012</c:v>
                </c:pt>
                <c:pt idx="190">
                  <c:v>77.540728000000001</c:v>
                </c:pt>
                <c:pt idx="191">
                  <c:v>77.259951999999998</c:v>
                </c:pt>
                <c:pt idx="192">
                  <c:v>75.649929999999998</c:v>
                </c:pt>
                <c:pt idx="193">
                  <c:v>73.753968000000015</c:v>
                </c:pt>
                <c:pt idx="194">
                  <c:v>73.143797000000006</c:v>
                </c:pt>
                <c:pt idx="195">
                  <c:v>73.380156999999997</c:v>
                </c:pt>
                <c:pt idx="196">
                  <c:v>72.802244000000002</c:v>
                </c:pt>
                <c:pt idx="197">
                  <c:v>72.983381000000008</c:v>
                </c:pt>
                <c:pt idx="198">
                  <c:v>71.937848000000017</c:v>
                </c:pt>
                <c:pt idx="199">
                  <c:v>71.526927999999998</c:v>
                </c:pt>
                <c:pt idx="200">
                  <c:v>69.372151000000002</c:v>
                </c:pt>
                <c:pt idx="201">
                  <c:v>69.076997999999989</c:v>
                </c:pt>
                <c:pt idx="202">
                  <c:v>69.060550000000006</c:v>
                </c:pt>
                <c:pt idx="203">
                  <c:v>68.592705999999993</c:v>
                </c:pt>
                <c:pt idx="204">
                  <c:v>69.372685000000004</c:v>
                </c:pt>
                <c:pt idx="205">
                  <c:v>68.976681999999997</c:v>
                </c:pt>
                <c:pt idx="206">
                  <c:v>68.806578000000002</c:v>
                </c:pt>
                <c:pt idx="207">
                  <c:v>69.187269999999998</c:v>
                </c:pt>
                <c:pt idx="208">
                  <c:v>67.546369999999996</c:v>
                </c:pt>
                <c:pt idx="209">
                  <c:v>67.484741</c:v>
                </c:pt>
                <c:pt idx="210">
                  <c:v>68.426694999999995</c:v>
                </c:pt>
                <c:pt idx="211">
                  <c:v>69.461104000000006</c:v>
                </c:pt>
                <c:pt idx="212">
                  <c:v>70.584067000000005</c:v>
                </c:pt>
                <c:pt idx="213">
                  <c:v>70.923585000000003</c:v>
                </c:pt>
                <c:pt idx="214">
                  <c:v>71.044580000000011</c:v>
                </c:pt>
                <c:pt idx="215">
                  <c:v>70.198063000000005</c:v>
                </c:pt>
                <c:pt idx="216">
                  <c:v>71.121595000000013</c:v>
                </c:pt>
                <c:pt idx="217">
                  <c:v>71.133052000000006</c:v>
                </c:pt>
                <c:pt idx="218">
                  <c:v>71.493392999999998</c:v>
                </c:pt>
                <c:pt idx="219">
                  <c:v>71.170815000000005</c:v>
                </c:pt>
                <c:pt idx="220">
                  <c:v>70.570471000000012</c:v>
                </c:pt>
                <c:pt idx="221">
                  <c:v>70.856747000000013</c:v>
                </c:pt>
                <c:pt idx="222">
                  <c:v>71.643891000000011</c:v>
                </c:pt>
                <c:pt idx="223">
                  <c:v>71.481553000000005</c:v>
                </c:pt>
                <c:pt idx="224">
                  <c:v>71.549130000000005</c:v>
                </c:pt>
                <c:pt idx="225">
                  <c:v>71.841560000000001</c:v>
                </c:pt>
                <c:pt idx="226">
                  <c:v>71.31538900000001</c:v>
                </c:pt>
                <c:pt idx="227">
                  <c:v>70.483163000000005</c:v>
                </c:pt>
                <c:pt idx="228">
                  <c:v>70.099998999999997</c:v>
                </c:pt>
                <c:pt idx="229">
                  <c:v>70.824976000000007</c:v>
                </c:pt>
                <c:pt idx="230">
                  <c:v>70.194220000000001</c:v>
                </c:pt>
                <c:pt idx="231">
                  <c:v>69.17869300000001</c:v>
                </c:pt>
                <c:pt idx="232">
                  <c:v>68.695394999999991</c:v>
                </c:pt>
                <c:pt idx="233">
                  <c:v>67.308914999999999</c:v>
                </c:pt>
                <c:pt idx="234">
                  <c:v>68.420805999999999</c:v>
                </c:pt>
                <c:pt idx="235">
                  <c:v>67.906786000000011</c:v>
                </c:pt>
                <c:pt idx="236">
                  <c:v>67.573025000000001</c:v>
                </c:pt>
                <c:pt idx="237">
                  <c:v>67.364188000000013</c:v>
                </c:pt>
                <c:pt idx="238">
                  <c:v>68.450530000000001</c:v>
                </c:pt>
                <c:pt idx="239">
                  <c:v>69.694568000000004</c:v>
                </c:pt>
                <c:pt idx="240">
                  <c:v>70.480018999999999</c:v>
                </c:pt>
                <c:pt idx="241">
                  <c:v>68.340161000000009</c:v>
                </c:pt>
                <c:pt idx="242">
                  <c:v>67.522554999999997</c:v>
                </c:pt>
                <c:pt idx="243">
                  <c:v>67.664852999999994</c:v>
                </c:pt>
                <c:pt idx="244">
                  <c:v>66.650373999999999</c:v>
                </c:pt>
                <c:pt idx="245">
                  <c:v>65.969853999999998</c:v>
                </c:pt>
                <c:pt idx="246">
                  <c:v>66.041006999999993</c:v>
                </c:pt>
                <c:pt idx="247">
                  <c:v>65.946893000000003</c:v>
                </c:pt>
                <c:pt idx="248">
                  <c:v>63.532677999999997</c:v>
                </c:pt>
                <c:pt idx="249">
                  <c:v>62.917253000000002</c:v>
                </c:pt>
                <c:pt idx="250">
                  <c:v>62.830273000000005</c:v>
                </c:pt>
                <c:pt idx="251">
                  <c:v>60.936316000000005</c:v>
                </c:pt>
                <c:pt idx="252">
                  <c:v>60.596050000000005</c:v>
                </c:pt>
                <c:pt idx="253">
                  <c:v>60.825665999999998</c:v>
                </c:pt>
                <c:pt idx="254">
                  <c:v>59.955821</c:v>
                </c:pt>
                <c:pt idx="255">
                  <c:v>60.87642000000001</c:v>
                </c:pt>
                <c:pt idx="256">
                  <c:v>59.788505000000008</c:v>
                </c:pt>
                <c:pt idx="257">
                  <c:v>59.789792000000006</c:v>
                </c:pt>
                <c:pt idx="258">
                  <c:v>59.829435000000004</c:v>
                </c:pt>
                <c:pt idx="259">
                  <c:v>60.611372000000003</c:v>
                </c:pt>
                <c:pt idx="260">
                  <c:v>61.056693000000003</c:v>
                </c:pt>
                <c:pt idx="261">
                  <c:v>59.525630999999997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'G12'!$C$22</c:f>
              <c:strCache>
                <c:ptCount val="1"/>
                <c:pt idx="0">
                  <c:v>ostatné V4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'G12'!$A$23:$A$284</c:f>
              <c:strCache>
                <c:ptCount val="262"/>
                <c:pt idx="0">
                  <c:v>10.2012</c:v>
                </c:pt>
                <c:pt idx="1">
                  <c:v>10.2012</c:v>
                </c:pt>
                <c:pt idx="2">
                  <c:v>10.2012</c:v>
                </c:pt>
                <c:pt idx="3">
                  <c:v>10.2012</c:v>
                </c:pt>
                <c:pt idx="4">
                  <c:v>10.2012</c:v>
                </c:pt>
                <c:pt idx="5">
                  <c:v>10.2012</c:v>
                </c:pt>
                <c:pt idx="6">
                  <c:v>10.2012</c:v>
                </c:pt>
                <c:pt idx="7">
                  <c:v>10.2012</c:v>
                </c:pt>
                <c:pt idx="8">
                  <c:v>10.2012</c:v>
                </c:pt>
                <c:pt idx="9">
                  <c:v>10.2012</c:v>
                </c:pt>
                <c:pt idx="10">
                  <c:v>10.2012</c:v>
                </c:pt>
                <c:pt idx="11">
                  <c:v>10.2012</c:v>
                </c:pt>
                <c:pt idx="12">
                  <c:v>10.2012</c:v>
                </c:pt>
                <c:pt idx="13">
                  <c:v>10.2012</c:v>
                </c:pt>
                <c:pt idx="14">
                  <c:v>11.2012</c:v>
                </c:pt>
                <c:pt idx="15">
                  <c:v>11.2012</c:v>
                </c:pt>
                <c:pt idx="16">
                  <c:v>11.2012</c:v>
                </c:pt>
                <c:pt idx="17">
                  <c:v>11.2012</c:v>
                </c:pt>
                <c:pt idx="18">
                  <c:v>11.2012</c:v>
                </c:pt>
                <c:pt idx="19">
                  <c:v>11.2012</c:v>
                </c:pt>
                <c:pt idx="20">
                  <c:v>11.2012</c:v>
                </c:pt>
                <c:pt idx="21">
                  <c:v>11.2012</c:v>
                </c:pt>
                <c:pt idx="22">
                  <c:v>11.2012</c:v>
                </c:pt>
                <c:pt idx="23">
                  <c:v>11.2012</c:v>
                </c:pt>
                <c:pt idx="24">
                  <c:v>11.2012</c:v>
                </c:pt>
                <c:pt idx="25">
                  <c:v>11.2012</c:v>
                </c:pt>
                <c:pt idx="26">
                  <c:v>11.2012</c:v>
                </c:pt>
                <c:pt idx="27">
                  <c:v>11.2012</c:v>
                </c:pt>
                <c:pt idx="28">
                  <c:v>11.2012</c:v>
                </c:pt>
                <c:pt idx="29">
                  <c:v>11.2012</c:v>
                </c:pt>
                <c:pt idx="30">
                  <c:v>11.2012</c:v>
                </c:pt>
                <c:pt idx="31">
                  <c:v>11.2012</c:v>
                </c:pt>
                <c:pt idx="32">
                  <c:v>11.2012</c:v>
                </c:pt>
                <c:pt idx="33">
                  <c:v>11.2012</c:v>
                </c:pt>
                <c:pt idx="34">
                  <c:v>11.2012</c:v>
                </c:pt>
                <c:pt idx="35">
                  <c:v>12.2012</c:v>
                </c:pt>
                <c:pt idx="36">
                  <c:v>12.2012</c:v>
                </c:pt>
                <c:pt idx="37">
                  <c:v>12.2012</c:v>
                </c:pt>
                <c:pt idx="38">
                  <c:v>12.2012</c:v>
                </c:pt>
                <c:pt idx="39">
                  <c:v>12.2012</c:v>
                </c:pt>
                <c:pt idx="40">
                  <c:v>12.2012</c:v>
                </c:pt>
                <c:pt idx="41">
                  <c:v>12.2012</c:v>
                </c:pt>
                <c:pt idx="42">
                  <c:v>12.2012</c:v>
                </c:pt>
                <c:pt idx="43">
                  <c:v>12.2012</c:v>
                </c:pt>
                <c:pt idx="44">
                  <c:v>12.2012</c:v>
                </c:pt>
                <c:pt idx="45">
                  <c:v>12.2012</c:v>
                </c:pt>
                <c:pt idx="46">
                  <c:v>12.2012</c:v>
                </c:pt>
                <c:pt idx="47">
                  <c:v>12.2012</c:v>
                </c:pt>
                <c:pt idx="48">
                  <c:v>12.2012</c:v>
                </c:pt>
                <c:pt idx="49">
                  <c:v>12.2012</c:v>
                </c:pt>
                <c:pt idx="50">
                  <c:v>12.2012</c:v>
                </c:pt>
                <c:pt idx="51">
                  <c:v>12.2012</c:v>
                </c:pt>
                <c:pt idx="52">
                  <c:v>12.2012</c:v>
                </c:pt>
                <c:pt idx="53">
                  <c:v>12.2012</c:v>
                </c:pt>
                <c:pt idx="54">
                  <c:v>12.2012</c:v>
                </c:pt>
                <c:pt idx="55">
                  <c:v>01.2013</c:v>
                </c:pt>
                <c:pt idx="56">
                  <c:v>01.2013</c:v>
                </c:pt>
                <c:pt idx="57">
                  <c:v>01.2013</c:v>
                </c:pt>
                <c:pt idx="58">
                  <c:v>01.2013</c:v>
                </c:pt>
                <c:pt idx="59">
                  <c:v>01.2013</c:v>
                </c:pt>
                <c:pt idx="60">
                  <c:v>01.2013</c:v>
                </c:pt>
                <c:pt idx="61">
                  <c:v>01.2013</c:v>
                </c:pt>
                <c:pt idx="62">
                  <c:v>01.2013</c:v>
                </c:pt>
                <c:pt idx="63">
                  <c:v>01.2013</c:v>
                </c:pt>
                <c:pt idx="64">
                  <c:v>01.2013</c:v>
                </c:pt>
                <c:pt idx="65">
                  <c:v>01.2013</c:v>
                </c:pt>
                <c:pt idx="66">
                  <c:v>01.2013</c:v>
                </c:pt>
                <c:pt idx="67">
                  <c:v>01.2013</c:v>
                </c:pt>
                <c:pt idx="68">
                  <c:v>01.2013</c:v>
                </c:pt>
                <c:pt idx="69">
                  <c:v>01.2013</c:v>
                </c:pt>
                <c:pt idx="70">
                  <c:v>01.2013</c:v>
                </c:pt>
                <c:pt idx="71">
                  <c:v>01.2013</c:v>
                </c:pt>
                <c:pt idx="72">
                  <c:v>01.2013</c:v>
                </c:pt>
                <c:pt idx="73">
                  <c:v>01.2013</c:v>
                </c:pt>
                <c:pt idx="74">
                  <c:v>01.2013</c:v>
                </c:pt>
                <c:pt idx="75">
                  <c:v>01.2013</c:v>
                </c:pt>
                <c:pt idx="76">
                  <c:v>01.2013</c:v>
                </c:pt>
                <c:pt idx="77">
                  <c:v>01.2013</c:v>
                </c:pt>
                <c:pt idx="78">
                  <c:v>02.2013</c:v>
                </c:pt>
                <c:pt idx="79">
                  <c:v>02.2013</c:v>
                </c:pt>
                <c:pt idx="80">
                  <c:v>02.2013</c:v>
                </c:pt>
                <c:pt idx="81">
                  <c:v>02.2013</c:v>
                </c:pt>
                <c:pt idx="82">
                  <c:v>02.2013</c:v>
                </c:pt>
                <c:pt idx="83">
                  <c:v>02.2013</c:v>
                </c:pt>
                <c:pt idx="84">
                  <c:v>02.2013</c:v>
                </c:pt>
                <c:pt idx="85">
                  <c:v>02.2013</c:v>
                </c:pt>
                <c:pt idx="86">
                  <c:v>02.2013</c:v>
                </c:pt>
                <c:pt idx="87">
                  <c:v>02.2013</c:v>
                </c:pt>
                <c:pt idx="88">
                  <c:v>02.2013</c:v>
                </c:pt>
                <c:pt idx="89">
                  <c:v>02.2013</c:v>
                </c:pt>
                <c:pt idx="90">
                  <c:v>02.2013</c:v>
                </c:pt>
                <c:pt idx="91">
                  <c:v>02.2013</c:v>
                </c:pt>
                <c:pt idx="92">
                  <c:v>02.2013</c:v>
                </c:pt>
                <c:pt idx="93">
                  <c:v>02.2013</c:v>
                </c:pt>
                <c:pt idx="94">
                  <c:v>02.2013</c:v>
                </c:pt>
                <c:pt idx="95">
                  <c:v>02.2013</c:v>
                </c:pt>
                <c:pt idx="96">
                  <c:v>02.2013</c:v>
                </c:pt>
                <c:pt idx="97">
                  <c:v>02.2013</c:v>
                </c:pt>
                <c:pt idx="98">
                  <c:v>03.2013</c:v>
                </c:pt>
                <c:pt idx="99">
                  <c:v>03.2013</c:v>
                </c:pt>
                <c:pt idx="100">
                  <c:v>03.2013</c:v>
                </c:pt>
                <c:pt idx="101">
                  <c:v>03.2013</c:v>
                </c:pt>
                <c:pt idx="102">
                  <c:v>03.2013</c:v>
                </c:pt>
                <c:pt idx="103">
                  <c:v>03.2013</c:v>
                </c:pt>
                <c:pt idx="104">
                  <c:v>03.2013</c:v>
                </c:pt>
                <c:pt idx="105">
                  <c:v>03.2013</c:v>
                </c:pt>
                <c:pt idx="106">
                  <c:v>03.2013</c:v>
                </c:pt>
                <c:pt idx="107">
                  <c:v>03.2013</c:v>
                </c:pt>
                <c:pt idx="108">
                  <c:v>03.2013</c:v>
                </c:pt>
                <c:pt idx="109">
                  <c:v>03.2013</c:v>
                </c:pt>
                <c:pt idx="110">
                  <c:v>03.2013</c:v>
                </c:pt>
                <c:pt idx="111">
                  <c:v>03.2013</c:v>
                </c:pt>
                <c:pt idx="112">
                  <c:v>03.2013</c:v>
                </c:pt>
                <c:pt idx="113">
                  <c:v>03.2013</c:v>
                </c:pt>
                <c:pt idx="114">
                  <c:v>03.2013</c:v>
                </c:pt>
                <c:pt idx="115">
                  <c:v>03.2013</c:v>
                </c:pt>
                <c:pt idx="116">
                  <c:v>04.2013</c:v>
                </c:pt>
                <c:pt idx="117">
                  <c:v>04.2013</c:v>
                </c:pt>
                <c:pt idx="118">
                  <c:v>04.2013</c:v>
                </c:pt>
                <c:pt idx="119">
                  <c:v>04.2013</c:v>
                </c:pt>
                <c:pt idx="120">
                  <c:v>04.2013</c:v>
                </c:pt>
                <c:pt idx="121">
                  <c:v>04.2013</c:v>
                </c:pt>
                <c:pt idx="122">
                  <c:v>04.2013</c:v>
                </c:pt>
                <c:pt idx="123">
                  <c:v>04.2013</c:v>
                </c:pt>
                <c:pt idx="124">
                  <c:v>04.2013</c:v>
                </c:pt>
                <c:pt idx="125">
                  <c:v>04.2013</c:v>
                </c:pt>
                <c:pt idx="126">
                  <c:v>04.2013</c:v>
                </c:pt>
                <c:pt idx="127">
                  <c:v>04.2013</c:v>
                </c:pt>
                <c:pt idx="128">
                  <c:v>04.2013</c:v>
                </c:pt>
                <c:pt idx="129">
                  <c:v>04.2013</c:v>
                </c:pt>
                <c:pt idx="130">
                  <c:v>04.2013</c:v>
                </c:pt>
                <c:pt idx="131">
                  <c:v>04.2013</c:v>
                </c:pt>
                <c:pt idx="132">
                  <c:v>04.2013</c:v>
                </c:pt>
                <c:pt idx="133">
                  <c:v>04.2013</c:v>
                </c:pt>
                <c:pt idx="134">
                  <c:v>04.2013</c:v>
                </c:pt>
                <c:pt idx="135">
                  <c:v>04.2013</c:v>
                </c:pt>
                <c:pt idx="136">
                  <c:v>04.2013</c:v>
                </c:pt>
                <c:pt idx="137">
                  <c:v>04.2013</c:v>
                </c:pt>
                <c:pt idx="138">
                  <c:v>05.2013</c:v>
                </c:pt>
                <c:pt idx="139">
                  <c:v>05.2013</c:v>
                </c:pt>
                <c:pt idx="140">
                  <c:v>05.2013</c:v>
                </c:pt>
                <c:pt idx="141">
                  <c:v>05.2013</c:v>
                </c:pt>
                <c:pt idx="142">
                  <c:v>05.2013</c:v>
                </c:pt>
                <c:pt idx="143">
                  <c:v>05.2013</c:v>
                </c:pt>
                <c:pt idx="144">
                  <c:v>05.2013</c:v>
                </c:pt>
                <c:pt idx="145">
                  <c:v>05.2013</c:v>
                </c:pt>
                <c:pt idx="146">
                  <c:v>05.2013</c:v>
                </c:pt>
                <c:pt idx="147">
                  <c:v>05.2013</c:v>
                </c:pt>
                <c:pt idx="148">
                  <c:v>05.2013</c:v>
                </c:pt>
                <c:pt idx="149">
                  <c:v>05.2013</c:v>
                </c:pt>
                <c:pt idx="150">
                  <c:v>05.2013</c:v>
                </c:pt>
                <c:pt idx="151">
                  <c:v>05.2013</c:v>
                </c:pt>
                <c:pt idx="152">
                  <c:v>05.2013</c:v>
                </c:pt>
                <c:pt idx="153">
                  <c:v>05.2013</c:v>
                </c:pt>
                <c:pt idx="154">
                  <c:v>05.2013</c:v>
                </c:pt>
                <c:pt idx="155">
                  <c:v>05.2013</c:v>
                </c:pt>
                <c:pt idx="156">
                  <c:v>05.2013</c:v>
                </c:pt>
                <c:pt idx="157">
                  <c:v>06.2013</c:v>
                </c:pt>
                <c:pt idx="158">
                  <c:v>06.2013</c:v>
                </c:pt>
                <c:pt idx="159">
                  <c:v>06.2013</c:v>
                </c:pt>
                <c:pt idx="160">
                  <c:v>06.2013</c:v>
                </c:pt>
                <c:pt idx="161">
                  <c:v>06.2013</c:v>
                </c:pt>
                <c:pt idx="162">
                  <c:v>06.2013</c:v>
                </c:pt>
                <c:pt idx="163">
                  <c:v>06.2013</c:v>
                </c:pt>
                <c:pt idx="164">
                  <c:v>06.2013</c:v>
                </c:pt>
                <c:pt idx="165">
                  <c:v>06.2013</c:v>
                </c:pt>
                <c:pt idx="166">
                  <c:v>06.2013</c:v>
                </c:pt>
                <c:pt idx="167">
                  <c:v>06.2013</c:v>
                </c:pt>
                <c:pt idx="168">
                  <c:v>06.2013</c:v>
                </c:pt>
                <c:pt idx="169">
                  <c:v>06.2013</c:v>
                </c:pt>
                <c:pt idx="170">
                  <c:v>06.2013</c:v>
                </c:pt>
                <c:pt idx="171">
                  <c:v>06.2013</c:v>
                </c:pt>
                <c:pt idx="172">
                  <c:v>06.2013</c:v>
                </c:pt>
                <c:pt idx="173">
                  <c:v>06.2013</c:v>
                </c:pt>
                <c:pt idx="174">
                  <c:v>06.2013</c:v>
                </c:pt>
                <c:pt idx="175">
                  <c:v>06.2013</c:v>
                </c:pt>
                <c:pt idx="176">
                  <c:v>06.2013</c:v>
                </c:pt>
                <c:pt idx="177">
                  <c:v>07.2013</c:v>
                </c:pt>
                <c:pt idx="178">
                  <c:v>07.2013</c:v>
                </c:pt>
                <c:pt idx="179">
                  <c:v>07.2013</c:v>
                </c:pt>
                <c:pt idx="180">
                  <c:v>07.2013</c:v>
                </c:pt>
                <c:pt idx="181">
                  <c:v>07.2013</c:v>
                </c:pt>
                <c:pt idx="182">
                  <c:v>07.2013</c:v>
                </c:pt>
                <c:pt idx="183">
                  <c:v>07.2013</c:v>
                </c:pt>
                <c:pt idx="184">
                  <c:v>07.2013</c:v>
                </c:pt>
                <c:pt idx="185">
                  <c:v>07.2013</c:v>
                </c:pt>
                <c:pt idx="186">
                  <c:v>07.2013</c:v>
                </c:pt>
                <c:pt idx="187">
                  <c:v>07.2013</c:v>
                </c:pt>
                <c:pt idx="188">
                  <c:v>07.2013</c:v>
                </c:pt>
                <c:pt idx="189">
                  <c:v>07.2013</c:v>
                </c:pt>
                <c:pt idx="190">
                  <c:v>07.2013</c:v>
                </c:pt>
                <c:pt idx="191">
                  <c:v>07.2013</c:v>
                </c:pt>
                <c:pt idx="192">
                  <c:v>07.2013</c:v>
                </c:pt>
                <c:pt idx="193">
                  <c:v>07.2013</c:v>
                </c:pt>
                <c:pt idx="194">
                  <c:v>07.2013</c:v>
                </c:pt>
                <c:pt idx="195">
                  <c:v>07.2013</c:v>
                </c:pt>
                <c:pt idx="196">
                  <c:v>07.2013</c:v>
                </c:pt>
                <c:pt idx="197">
                  <c:v>07.2013</c:v>
                </c:pt>
                <c:pt idx="198">
                  <c:v>07.2013</c:v>
                </c:pt>
                <c:pt idx="199">
                  <c:v>07.2013</c:v>
                </c:pt>
                <c:pt idx="200">
                  <c:v>08.2013</c:v>
                </c:pt>
                <c:pt idx="201">
                  <c:v>08.2013</c:v>
                </c:pt>
                <c:pt idx="202">
                  <c:v>08.2013</c:v>
                </c:pt>
                <c:pt idx="203">
                  <c:v>08.2013</c:v>
                </c:pt>
                <c:pt idx="204">
                  <c:v>08.2013</c:v>
                </c:pt>
                <c:pt idx="205">
                  <c:v>08.2013</c:v>
                </c:pt>
                <c:pt idx="206">
                  <c:v>08.2013</c:v>
                </c:pt>
                <c:pt idx="207">
                  <c:v>08.2013</c:v>
                </c:pt>
                <c:pt idx="208">
                  <c:v>08.2013</c:v>
                </c:pt>
                <c:pt idx="209">
                  <c:v>08.2013</c:v>
                </c:pt>
                <c:pt idx="210">
                  <c:v>08.2013</c:v>
                </c:pt>
                <c:pt idx="211">
                  <c:v>08.2013</c:v>
                </c:pt>
                <c:pt idx="212">
                  <c:v>08.2013</c:v>
                </c:pt>
                <c:pt idx="213">
                  <c:v>08.2013</c:v>
                </c:pt>
                <c:pt idx="214">
                  <c:v>08.2013</c:v>
                </c:pt>
                <c:pt idx="215">
                  <c:v>08.2013</c:v>
                </c:pt>
                <c:pt idx="216">
                  <c:v>08.2013</c:v>
                </c:pt>
                <c:pt idx="217">
                  <c:v>08.2013</c:v>
                </c:pt>
                <c:pt idx="218">
                  <c:v>08.2013</c:v>
                </c:pt>
                <c:pt idx="219">
                  <c:v>08.2013</c:v>
                </c:pt>
                <c:pt idx="220">
                  <c:v>09.2013</c:v>
                </c:pt>
                <c:pt idx="221">
                  <c:v>09.2013</c:v>
                </c:pt>
                <c:pt idx="222">
                  <c:v>09.2013</c:v>
                </c:pt>
                <c:pt idx="223">
                  <c:v>09.2013</c:v>
                </c:pt>
                <c:pt idx="224">
                  <c:v>09.2013</c:v>
                </c:pt>
                <c:pt idx="225">
                  <c:v>09.2013</c:v>
                </c:pt>
                <c:pt idx="226">
                  <c:v>09.2013</c:v>
                </c:pt>
                <c:pt idx="227">
                  <c:v>09.2013</c:v>
                </c:pt>
                <c:pt idx="228">
                  <c:v>09.2013</c:v>
                </c:pt>
                <c:pt idx="229">
                  <c:v>09.2013</c:v>
                </c:pt>
                <c:pt idx="230">
                  <c:v>09.2013</c:v>
                </c:pt>
                <c:pt idx="231">
                  <c:v>09.2013</c:v>
                </c:pt>
                <c:pt idx="232">
                  <c:v>09.2013</c:v>
                </c:pt>
                <c:pt idx="233">
                  <c:v>09.2013</c:v>
                </c:pt>
                <c:pt idx="234">
                  <c:v>09.2013</c:v>
                </c:pt>
                <c:pt idx="235">
                  <c:v>09.2013</c:v>
                </c:pt>
                <c:pt idx="236">
                  <c:v>09.2013</c:v>
                </c:pt>
                <c:pt idx="237">
                  <c:v>09.2013</c:v>
                </c:pt>
                <c:pt idx="238">
                  <c:v>09.2013</c:v>
                </c:pt>
                <c:pt idx="239">
                  <c:v>09.2013</c:v>
                </c:pt>
                <c:pt idx="240">
                  <c:v>09.2013</c:v>
                </c:pt>
                <c:pt idx="241">
                  <c:v>10.2013</c:v>
                </c:pt>
                <c:pt idx="242">
                  <c:v>10.2013</c:v>
                </c:pt>
                <c:pt idx="243">
                  <c:v>10.2013</c:v>
                </c:pt>
                <c:pt idx="244">
                  <c:v>10.2013</c:v>
                </c:pt>
                <c:pt idx="245">
                  <c:v>10.2013</c:v>
                </c:pt>
                <c:pt idx="246">
                  <c:v>10.2013</c:v>
                </c:pt>
                <c:pt idx="247">
                  <c:v>10.2013</c:v>
                </c:pt>
                <c:pt idx="248">
                  <c:v>10.2013</c:v>
                </c:pt>
                <c:pt idx="249">
                  <c:v>10.2013</c:v>
                </c:pt>
                <c:pt idx="250">
                  <c:v>10.2013</c:v>
                </c:pt>
                <c:pt idx="251">
                  <c:v>10.2013</c:v>
                </c:pt>
                <c:pt idx="252">
                  <c:v>10.2013</c:v>
                </c:pt>
                <c:pt idx="253">
                  <c:v>10.2013</c:v>
                </c:pt>
                <c:pt idx="254">
                  <c:v>10.2013</c:v>
                </c:pt>
                <c:pt idx="255">
                  <c:v>10.2013</c:v>
                </c:pt>
                <c:pt idx="256">
                  <c:v>10.2013</c:v>
                </c:pt>
                <c:pt idx="257">
                  <c:v>10.2013</c:v>
                </c:pt>
                <c:pt idx="258">
                  <c:v>10.2013</c:v>
                </c:pt>
                <c:pt idx="259">
                  <c:v>10.2013</c:v>
                </c:pt>
                <c:pt idx="260">
                  <c:v>10.2013</c:v>
                </c:pt>
                <c:pt idx="261">
                  <c:v>10.2013</c:v>
                </c:pt>
              </c:strCache>
            </c:strRef>
          </c:cat>
          <c:val>
            <c:numRef>
              <c:f>'G12'!$C$23:$C$284</c:f>
              <c:numCache>
                <c:formatCode>General</c:formatCode>
                <c:ptCount val="262"/>
                <c:pt idx="0">
                  <c:v>137.89176459999999</c:v>
                </c:pt>
                <c:pt idx="1">
                  <c:v>135.277210518</c:v>
                </c:pt>
                <c:pt idx="2">
                  <c:v>127.86055682600001</c:v>
                </c:pt>
                <c:pt idx="3">
                  <c:v>120.324293746</c:v>
                </c:pt>
                <c:pt idx="4">
                  <c:v>117.207223618</c:v>
                </c:pt>
                <c:pt idx="5">
                  <c:v>119.738896678</c:v>
                </c:pt>
                <c:pt idx="6">
                  <c:v>122.08277996</c:v>
                </c:pt>
                <c:pt idx="7">
                  <c:v>125.736357418</c:v>
                </c:pt>
                <c:pt idx="8">
                  <c:v>129.07037433799999</c:v>
                </c:pt>
                <c:pt idx="9">
                  <c:v>127.05821296599999</c:v>
                </c:pt>
                <c:pt idx="10">
                  <c:v>122.92414719600001</c:v>
                </c:pt>
                <c:pt idx="11">
                  <c:v>126.938603578</c:v>
                </c:pt>
                <c:pt idx="12">
                  <c:v>125.938603578</c:v>
                </c:pt>
                <c:pt idx="13">
                  <c:v>126.07266934800001</c:v>
                </c:pt>
                <c:pt idx="14">
                  <c:v>125.875013208</c:v>
                </c:pt>
                <c:pt idx="15">
                  <c:v>124.96776059199999</c:v>
                </c:pt>
                <c:pt idx="16">
                  <c:v>126.39452489600001</c:v>
                </c:pt>
                <c:pt idx="17">
                  <c:v>126.235892132</c:v>
                </c:pt>
                <c:pt idx="18">
                  <c:v>127.43584328199999</c:v>
                </c:pt>
                <c:pt idx="19">
                  <c:v>126.78456083399999</c:v>
                </c:pt>
                <c:pt idx="20">
                  <c:v>128.08942073999998</c:v>
                </c:pt>
                <c:pt idx="21">
                  <c:v>128.83574558199999</c:v>
                </c:pt>
                <c:pt idx="22">
                  <c:v>128.73083682599997</c:v>
                </c:pt>
                <c:pt idx="23">
                  <c:v>129.09171574999999</c:v>
                </c:pt>
                <c:pt idx="24">
                  <c:v>131.23794289199998</c:v>
                </c:pt>
                <c:pt idx="25">
                  <c:v>135.21337589799998</c:v>
                </c:pt>
                <c:pt idx="26">
                  <c:v>131.10617213199998</c:v>
                </c:pt>
                <c:pt idx="27">
                  <c:v>131.12087276400001</c:v>
                </c:pt>
                <c:pt idx="28">
                  <c:v>129.2916669</c:v>
                </c:pt>
                <c:pt idx="29">
                  <c:v>130.99896836599999</c:v>
                </c:pt>
                <c:pt idx="30">
                  <c:v>129.13073912599998</c:v>
                </c:pt>
                <c:pt idx="31">
                  <c:v>128.09171574999999</c:v>
                </c:pt>
                <c:pt idx="32">
                  <c:v>125.51618504399998</c:v>
                </c:pt>
                <c:pt idx="33">
                  <c:v>124.08942073999999</c:v>
                </c:pt>
                <c:pt idx="34">
                  <c:v>122.80888357799999</c:v>
                </c:pt>
                <c:pt idx="35">
                  <c:v>122.58207042399999</c:v>
                </c:pt>
                <c:pt idx="36">
                  <c:v>122.58207042399999</c:v>
                </c:pt>
                <c:pt idx="37">
                  <c:v>123.58207042399999</c:v>
                </c:pt>
                <c:pt idx="38">
                  <c:v>124.03569673199999</c:v>
                </c:pt>
                <c:pt idx="39">
                  <c:v>124.716136194</c:v>
                </c:pt>
                <c:pt idx="40">
                  <c:v>123.981972724</c:v>
                </c:pt>
                <c:pt idx="41">
                  <c:v>122.46246103599999</c:v>
                </c:pt>
                <c:pt idx="42">
                  <c:v>121.94294934799998</c:v>
                </c:pt>
                <c:pt idx="43">
                  <c:v>121.008834728</c:v>
                </c:pt>
                <c:pt idx="44">
                  <c:v>122.742998198</c:v>
                </c:pt>
                <c:pt idx="45">
                  <c:v>120.19662450599999</c:v>
                </c:pt>
                <c:pt idx="46">
                  <c:v>120.677112818</c:v>
                </c:pt>
                <c:pt idx="47">
                  <c:v>117.98451198399999</c:v>
                </c:pt>
                <c:pt idx="48">
                  <c:v>118.08942073999999</c:v>
                </c:pt>
                <c:pt idx="49">
                  <c:v>118.862607586</c:v>
                </c:pt>
                <c:pt idx="50">
                  <c:v>119.36512363199999</c:v>
                </c:pt>
                <c:pt idx="51">
                  <c:v>118.77972656399999</c:v>
                </c:pt>
                <c:pt idx="52">
                  <c:v>119.635794432</c:v>
                </c:pt>
                <c:pt idx="53">
                  <c:v>118.238187142</c:v>
                </c:pt>
                <c:pt idx="54">
                  <c:v>119.76756519200001</c:v>
                </c:pt>
                <c:pt idx="55">
                  <c:v>118.2211915</c:v>
                </c:pt>
                <c:pt idx="56">
                  <c:v>115.367662892</c:v>
                </c:pt>
                <c:pt idx="57">
                  <c:v>109.58001966399999</c:v>
                </c:pt>
                <c:pt idx="58">
                  <c:v>109.08483072</c:v>
                </c:pt>
                <c:pt idx="59">
                  <c:v>109.56531903199999</c:v>
                </c:pt>
                <c:pt idx="60">
                  <c:v>108.577480404</c:v>
                </c:pt>
                <c:pt idx="61">
                  <c:v>109.56531903199999</c:v>
                </c:pt>
                <c:pt idx="62">
                  <c:v>109.27262049799999</c:v>
                </c:pt>
                <c:pt idx="63">
                  <c:v>112.83345057199999</c:v>
                </c:pt>
                <c:pt idx="64">
                  <c:v>112.740703188</c:v>
                </c:pt>
                <c:pt idx="65">
                  <c:v>115.16746749199999</c:v>
                </c:pt>
                <c:pt idx="66">
                  <c:v>116.75286455999999</c:v>
                </c:pt>
                <c:pt idx="67">
                  <c:v>115.52605140599999</c:v>
                </c:pt>
                <c:pt idx="68">
                  <c:v>115.29923825199999</c:v>
                </c:pt>
                <c:pt idx="69">
                  <c:v>114.338261628</c:v>
                </c:pt>
                <c:pt idx="70">
                  <c:v>115.20419585799999</c:v>
                </c:pt>
                <c:pt idx="71">
                  <c:v>113.9505207</c:v>
                </c:pt>
                <c:pt idx="72">
                  <c:v>112.828616302</c:v>
                </c:pt>
                <c:pt idx="73">
                  <c:v>114.01640608</c:v>
                </c:pt>
                <c:pt idx="74">
                  <c:v>113.86763967799999</c:v>
                </c:pt>
                <c:pt idx="75">
                  <c:v>118.057724466</c:v>
                </c:pt>
                <c:pt idx="76">
                  <c:v>121.98929982599999</c:v>
                </c:pt>
                <c:pt idx="77">
                  <c:v>123.34788373999999</c:v>
                </c:pt>
                <c:pt idx="78">
                  <c:v>123.60155889799999</c:v>
                </c:pt>
                <c:pt idx="79">
                  <c:v>126.32102173600001</c:v>
                </c:pt>
                <c:pt idx="80">
                  <c:v>123.58685826599999</c:v>
                </c:pt>
                <c:pt idx="81">
                  <c:v>122.87955679999999</c:v>
                </c:pt>
                <c:pt idx="82">
                  <c:v>123.16009396199999</c:v>
                </c:pt>
                <c:pt idx="83">
                  <c:v>122.67960565</c:v>
                </c:pt>
                <c:pt idx="84">
                  <c:v>121.452792496</c:v>
                </c:pt>
                <c:pt idx="85">
                  <c:v>119.77235303399999</c:v>
                </c:pt>
                <c:pt idx="86">
                  <c:v>119.66744427799999</c:v>
                </c:pt>
                <c:pt idx="87">
                  <c:v>120.66744427799999</c:v>
                </c:pt>
                <c:pt idx="88">
                  <c:v>120.70646765399999</c:v>
                </c:pt>
                <c:pt idx="89">
                  <c:v>120.47965449999998</c:v>
                </c:pt>
                <c:pt idx="90">
                  <c:v>121.186955966</c:v>
                </c:pt>
                <c:pt idx="91">
                  <c:v>120.74549103</c:v>
                </c:pt>
                <c:pt idx="92">
                  <c:v>121.85269479599998</c:v>
                </c:pt>
                <c:pt idx="93">
                  <c:v>122.664905018</c:v>
                </c:pt>
                <c:pt idx="94">
                  <c:v>124.040484574</c:v>
                </c:pt>
                <c:pt idx="95">
                  <c:v>129.76224242199999</c:v>
                </c:pt>
                <c:pt idx="96">
                  <c:v>126.801265798</c:v>
                </c:pt>
                <c:pt idx="97">
                  <c:v>125.89401318200001</c:v>
                </c:pt>
                <c:pt idx="98">
                  <c:v>126.801265798</c:v>
                </c:pt>
                <c:pt idx="99">
                  <c:v>127.02807895199999</c:v>
                </c:pt>
                <c:pt idx="100">
                  <c:v>124.828127802</c:v>
                </c:pt>
                <c:pt idx="101">
                  <c:v>124.601314648</c:v>
                </c:pt>
                <c:pt idx="102">
                  <c:v>123.85498980599999</c:v>
                </c:pt>
                <c:pt idx="103">
                  <c:v>123.30861611399999</c:v>
                </c:pt>
                <c:pt idx="104">
                  <c:v>125.12312134599999</c:v>
                </c:pt>
                <c:pt idx="105">
                  <c:v>128.99594060599998</c:v>
                </c:pt>
                <c:pt idx="106">
                  <c:v>130.169029752</c:v>
                </c:pt>
                <c:pt idx="107">
                  <c:v>130.771422462</c:v>
                </c:pt>
                <c:pt idx="108">
                  <c:v>129.64951806400001</c:v>
                </c:pt>
                <c:pt idx="109">
                  <c:v>132.37127591199999</c:v>
                </c:pt>
                <c:pt idx="110">
                  <c:v>136.97342437200001</c:v>
                </c:pt>
                <c:pt idx="111">
                  <c:v>136.29298491</c:v>
                </c:pt>
                <c:pt idx="112">
                  <c:v>135.480774688</c:v>
                </c:pt>
                <c:pt idx="113">
                  <c:v>141.51222671199997</c:v>
                </c:pt>
                <c:pt idx="114">
                  <c:v>143.643997472</c:v>
                </c:pt>
                <c:pt idx="115">
                  <c:v>145.53195943599999</c:v>
                </c:pt>
                <c:pt idx="116">
                  <c:v>145.23926090200001</c:v>
                </c:pt>
                <c:pt idx="117">
                  <c:v>142.736744856</c:v>
                </c:pt>
                <c:pt idx="118">
                  <c:v>140.82949223999998</c:v>
                </c:pt>
                <c:pt idx="119">
                  <c:v>137.919944614</c:v>
                </c:pt>
                <c:pt idx="120">
                  <c:v>132.27877277799999</c:v>
                </c:pt>
                <c:pt idx="121">
                  <c:v>127.715647694</c:v>
                </c:pt>
                <c:pt idx="122">
                  <c:v>126.99618485599999</c:v>
                </c:pt>
                <c:pt idx="123">
                  <c:v>122.859824076</c:v>
                </c:pt>
                <c:pt idx="124">
                  <c:v>122.450055414</c:v>
                </c:pt>
                <c:pt idx="125">
                  <c:v>121.301289012</c:v>
                </c:pt>
                <c:pt idx="126">
                  <c:v>120.540263538</c:v>
                </c:pt>
                <c:pt idx="127">
                  <c:v>120.993889846</c:v>
                </c:pt>
                <c:pt idx="128">
                  <c:v>122.181679624</c:v>
                </c:pt>
                <c:pt idx="129">
                  <c:v>122.46197253599999</c:v>
                </c:pt>
                <c:pt idx="130">
                  <c:v>124.13025062600001</c:v>
                </c:pt>
                <c:pt idx="131">
                  <c:v>124.596038306</c:v>
                </c:pt>
                <c:pt idx="132">
                  <c:v>122.26202138599999</c:v>
                </c:pt>
                <c:pt idx="133">
                  <c:v>117.95257146</c:v>
                </c:pt>
                <c:pt idx="134">
                  <c:v>117.88668607999999</c:v>
                </c:pt>
                <c:pt idx="135">
                  <c:v>117.17938461399999</c:v>
                </c:pt>
                <c:pt idx="136">
                  <c:v>117.498945152</c:v>
                </c:pt>
                <c:pt idx="137">
                  <c:v>117.11120422400001</c:v>
                </c:pt>
                <c:pt idx="138">
                  <c:v>115.911253074</c:v>
                </c:pt>
                <c:pt idx="139">
                  <c:v>114.257675616</c:v>
                </c:pt>
                <c:pt idx="140">
                  <c:v>112.830911312</c:v>
                </c:pt>
                <c:pt idx="141">
                  <c:v>116.00629546799999</c:v>
                </c:pt>
                <c:pt idx="142">
                  <c:v>111.11144847399999</c:v>
                </c:pt>
                <c:pt idx="143">
                  <c:v>109.88693033</c:v>
                </c:pt>
                <c:pt idx="144">
                  <c:v>112.47232739799999</c:v>
                </c:pt>
                <c:pt idx="145">
                  <c:v>112.604098158</c:v>
                </c:pt>
                <c:pt idx="146">
                  <c:v>111.669983538</c:v>
                </c:pt>
                <c:pt idx="147">
                  <c:v>109.88463532</c:v>
                </c:pt>
                <c:pt idx="148">
                  <c:v>110.63096016200001</c:v>
                </c:pt>
                <c:pt idx="149">
                  <c:v>110.96268207200001</c:v>
                </c:pt>
                <c:pt idx="150">
                  <c:v>112.67227854799999</c:v>
                </c:pt>
                <c:pt idx="151">
                  <c:v>113.540507788</c:v>
                </c:pt>
                <c:pt idx="152">
                  <c:v>112.27467125799998</c:v>
                </c:pt>
                <c:pt idx="153">
                  <c:v>110.272376248</c:v>
                </c:pt>
                <c:pt idx="154">
                  <c:v>109.81874994</c:v>
                </c:pt>
                <c:pt idx="155">
                  <c:v>111.17962886399999</c:v>
                </c:pt>
                <c:pt idx="156">
                  <c:v>114.4208984</c:v>
                </c:pt>
                <c:pt idx="157">
                  <c:v>115.515940794</c:v>
                </c:pt>
                <c:pt idx="158">
                  <c:v>112.72829756600001</c:v>
                </c:pt>
                <c:pt idx="159">
                  <c:v>115.11603849399999</c:v>
                </c:pt>
                <c:pt idx="160">
                  <c:v>119.837796342</c:v>
                </c:pt>
                <c:pt idx="161">
                  <c:v>120.849957714</c:v>
                </c:pt>
                <c:pt idx="162">
                  <c:v>121.915843094</c:v>
                </c:pt>
                <c:pt idx="163">
                  <c:v>127.83271782199999</c:v>
                </c:pt>
                <c:pt idx="164">
                  <c:v>123.259726376</c:v>
                </c:pt>
                <c:pt idx="165">
                  <c:v>119.67457355799999</c:v>
                </c:pt>
                <c:pt idx="166">
                  <c:v>117.833206322</c:v>
                </c:pt>
                <c:pt idx="167">
                  <c:v>115.847906954</c:v>
                </c:pt>
                <c:pt idx="168">
                  <c:v>119.30128901199998</c:v>
                </c:pt>
                <c:pt idx="169">
                  <c:v>120.501240162</c:v>
                </c:pt>
                <c:pt idx="170">
                  <c:v>138.88849259</c:v>
                </c:pt>
                <c:pt idx="171">
                  <c:v>141.64238878399999</c:v>
                </c:pt>
                <c:pt idx="172">
                  <c:v>155.16209829399997</c:v>
                </c:pt>
                <c:pt idx="173">
                  <c:v>144.03540605400002</c:v>
                </c:pt>
                <c:pt idx="174">
                  <c:v>139.16971607400001</c:v>
                </c:pt>
                <c:pt idx="175">
                  <c:v>134.18441670600001</c:v>
                </c:pt>
                <c:pt idx="176">
                  <c:v>133.61118101</c:v>
                </c:pt>
                <c:pt idx="177">
                  <c:v>129.74778603999999</c:v>
                </c:pt>
                <c:pt idx="178">
                  <c:v>127.518677876</c:v>
                </c:pt>
                <c:pt idx="179">
                  <c:v>126.54783489</c:v>
                </c:pt>
                <c:pt idx="180">
                  <c:v>127.84282843399998</c:v>
                </c:pt>
                <c:pt idx="181">
                  <c:v>126.906418804</c:v>
                </c:pt>
                <c:pt idx="182">
                  <c:v>126.028323202</c:v>
                </c:pt>
                <c:pt idx="183">
                  <c:v>126.28199835999999</c:v>
                </c:pt>
                <c:pt idx="184">
                  <c:v>126.05518520599999</c:v>
                </c:pt>
                <c:pt idx="185">
                  <c:v>124.640582274</c:v>
                </c:pt>
                <c:pt idx="186">
                  <c:v>126.78934867599999</c:v>
                </c:pt>
                <c:pt idx="187">
                  <c:v>121.97484344399999</c:v>
                </c:pt>
                <c:pt idx="188">
                  <c:v>122.655282906</c:v>
                </c:pt>
                <c:pt idx="189">
                  <c:v>121.626125892</c:v>
                </c:pt>
                <c:pt idx="190">
                  <c:v>121.494355132</c:v>
                </c:pt>
                <c:pt idx="191">
                  <c:v>122.17479459399999</c:v>
                </c:pt>
                <c:pt idx="192">
                  <c:v>121.29669899199999</c:v>
                </c:pt>
                <c:pt idx="193">
                  <c:v>121.457626766</c:v>
                </c:pt>
                <c:pt idx="194">
                  <c:v>123.15022759999999</c:v>
                </c:pt>
                <c:pt idx="195">
                  <c:v>125.28429337</c:v>
                </c:pt>
                <c:pt idx="196">
                  <c:v>125.92570945599999</c:v>
                </c:pt>
                <c:pt idx="197">
                  <c:v>126.179384614</c:v>
                </c:pt>
                <c:pt idx="198">
                  <c:v>123.99159483599999</c:v>
                </c:pt>
                <c:pt idx="199">
                  <c:v>124.99159483599999</c:v>
                </c:pt>
                <c:pt idx="200">
                  <c:v>124.179384614</c:v>
                </c:pt>
                <c:pt idx="201">
                  <c:v>125.435354782</c:v>
                </c:pt>
                <c:pt idx="202">
                  <c:v>125.793938696</c:v>
                </c:pt>
                <c:pt idx="203">
                  <c:v>126.849957714</c:v>
                </c:pt>
                <c:pt idx="204">
                  <c:v>127.049908864</c:v>
                </c:pt>
                <c:pt idx="205">
                  <c:v>127.049908864</c:v>
                </c:pt>
                <c:pt idx="206">
                  <c:v>126.98402348399999</c:v>
                </c:pt>
                <c:pt idx="207">
                  <c:v>126.10363287200001</c:v>
                </c:pt>
                <c:pt idx="208">
                  <c:v>125.662167936</c:v>
                </c:pt>
                <c:pt idx="209">
                  <c:v>126.03774749199999</c:v>
                </c:pt>
                <c:pt idx="210">
                  <c:v>127.14495125799999</c:v>
                </c:pt>
                <c:pt idx="211">
                  <c:v>129.34260739799998</c:v>
                </c:pt>
                <c:pt idx="212">
                  <c:v>128.32790676600001</c:v>
                </c:pt>
                <c:pt idx="213">
                  <c:v>129.11325498399998</c:v>
                </c:pt>
                <c:pt idx="214">
                  <c:v>130.245025744</c:v>
                </c:pt>
                <c:pt idx="215">
                  <c:v>128.23286437199999</c:v>
                </c:pt>
                <c:pt idx="216">
                  <c:v>129.632766672</c:v>
                </c:pt>
                <c:pt idx="217">
                  <c:v>129.92546520599998</c:v>
                </c:pt>
                <c:pt idx="218">
                  <c:v>129.632766672</c:v>
                </c:pt>
                <c:pt idx="219">
                  <c:v>129.301044762</c:v>
                </c:pt>
                <c:pt idx="220">
                  <c:v>129.79139943600001</c:v>
                </c:pt>
                <c:pt idx="221">
                  <c:v>129.11325498399998</c:v>
                </c:pt>
                <c:pt idx="222">
                  <c:v>129.92546520599998</c:v>
                </c:pt>
                <c:pt idx="223">
                  <c:v>127.62817665200001</c:v>
                </c:pt>
                <c:pt idx="224">
                  <c:v>126.58915327599999</c:v>
                </c:pt>
                <c:pt idx="225">
                  <c:v>125.84282843399998</c:v>
                </c:pt>
                <c:pt idx="226">
                  <c:v>123.50881151399999</c:v>
                </c:pt>
                <c:pt idx="227">
                  <c:v>123.574696894</c:v>
                </c:pt>
                <c:pt idx="228">
                  <c:v>121.855234056</c:v>
                </c:pt>
                <c:pt idx="229">
                  <c:v>122.535673518</c:v>
                </c:pt>
                <c:pt idx="230">
                  <c:v>120.81621067999998</c:v>
                </c:pt>
                <c:pt idx="231">
                  <c:v>121.33572236799999</c:v>
                </c:pt>
                <c:pt idx="232">
                  <c:v>120.88209605999999</c:v>
                </c:pt>
                <c:pt idx="233">
                  <c:v>114.18720021600001</c:v>
                </c:pt>
                <c:pt idx="234">
                  <c:v>119.06988583799999</c:v>
                </c:pt>
                <c:pt idx="235">
                  <c:v>120.72346329600001</c:v>
                </c:pt>
                <c:pt idx="236">
                  <c:v>119.094452832</c:v>
                </c:pt>
                <c:pt idx="237">
                  <c:v>117.73586891799999</c:v>
                </c:pt>
                <c:pt idx="238">
                  <c:v>117.80175429799999</c:v>
                </c:pt>
                <c:pt idx="239">
                  <c:v>118.98954407599999</c:v>
                </c:pt>
                <c:pt idx="240">
                  <c:v>117.055429456</c:v>
                </c:pt>
                <c:pt idx="241">
                  <c:v>116.34812798999999</c:v>
                </c:pt>
                <c:pt idx="242">
                  <c:v>118.094452832</c:v>
                </c:pt>
                <c:pt idx="243">
                  <c:v>116.828616302</c:v>
                </c:pt>
                <c:pt idx="244">
                  <c:v>116.894501682</c:v>
                </c:pt>
                <c:pt idx="245">
                  <c:v>116.60180314799999</c:v>
                </c:pt>
                <c:pt idx="246">
                  <c:v>115.92136368600001</c:v>
                </c:pt>
                <c:pt idx="247">
                  <c:v>116.14817683999999</c:v>
                </c:pt>
                <c:pt idx="248">
                  <c:v>114.787297916</c:v>
                </c:pt>
                <c:pt idx="249">
                  <c:v>114.26778622799999</c:v>
                </c:pt>
                <c:pt idx="250">
                  <c:v>114.04097307399999</c:v>
                </c:pt>
                <c:pt idx="251">
                  <c:v>114.094697082</c:v>
                </c:pt>
                <c:pt idx="252">
                  <c:v>112.54832338999999</c:v>
                </c:pt>
                <c:pt idx="253">
                  <c:v>112.32151023599999</c:v>
                </c:pt>
                <c:pt idx="254">
                  <c:v>112.587346766</c:v>
                </c:pt>
                <c:pt idx="255">
                  <c:v>112.587346766</c:v>
                </c:pt>
                <c:pt idx="256">
                  <c:v>112.067835078</c:v>
                </c:pt>
                <c:pt idx="257">
                  <c:v>110.61191375999999</c:v>
                </c:pt>
                <c:pt idx="258">
                  <c:v>112.32151023599999</c:v>
                </c:pt>
                <c:pt idx="259">
                  <c:v>113.81415991999999</c:v>
                </c:pt>
                <c:pt idx="260">
                  <c:v>111.867883928</c:v>
                </c:pt>
                <c:pt idx="261">
                  <c:v>113.29464823199999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'G12'!$D$22</c:f>
              <c:strCache>
                <c:ptCount val="1"/>
                <c:pt idx="0">
                  <c:v>Slovensko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'G12'!$A$23:$A$284</c:f>
              <c:strCache>
                <c:ptCount val="262"/>
                <c:pt idx="0">
                  <c:v>10.2012</c:v>
                </c:pt>
                <c:pt idx="1">
                  <c:v>10.2012</c:v>
                </c:pt>
                <c:pt idx="2">
                  <c:v>10.2012</c:v>
                </c:pt>
                <c:pt idx="3">
                  <c:v>10.2012</c:v>
                </c:pt>
                <c:pt idx="4">
                  <c:v>10.2012</c:v>
                </c:pt>
                <c:pt idx="5">
                  <c:v>10.2012</c:v>
                </c:pt>
                <c:pt idx="6">
                  <c:v>10.2012</c:v>
                </c:pt>
                <c:pt idx="7">
                  <c:v>10.2012</c:v>
                </c:pt>
                <c:pt idx="8">
                  <c:v>10.2012</c:v>
                </c:pt>
                <c:pt idx="9">
                  <c:v>10.2012</c:v>
                </c:pt>
                <c:pt idx="10">
                  <c:v>10.2012</c:v>
                </c:pt>
                <c:pt idx="11">
                  <c:v>10.2012</c:v>
                </c:pt>
                <c:pt idx="12">
                  <c:v>10.2012</c:v>
                </c:pt>
                <c:pt idx="13">
                  <c:v>10.2012</c:v>
                </c:pt>
                <c:pt idx="14">
                  <c:v>11.2012</c:v>
                </c:pt>
                <c:pt idx="15">
                  <c:v>11.2012</c:v>
                </c:pt>
                <c:pt idx="16">
                  <c:v>11.2012</c:v>
                </c:pt>
                <c:pt idx="17">
                  <c:v>11.2012</c:v>
                </c:pt>
                <c:pt idx="18">
                  <c:v>11.2012</c:v>
                </c:pt>
                <c:pt idx="19">
                  <c:v>11.2012</c:v>
                </c:pt>
                <c:pt idx="20">
                  <c:v>11.2012</c:v>
                </c:pt>
                <c:pt idx="21">
                  <c:v>11.2012</c:v>
                </c:pt>
                <c:pt idx="22">
                  <c:v>11.2012</c:v>
                </c:pt>
                <c:pt idx="23">
                  <c:v>11.2012</c:v>
                </c:pt>
                <c:pt idx="24">
                  <c:v>11.2012</c:v>
                </c:pt>
                <c:pt idx="25">
                  <c:v>11.2012</c:v>
                </c:pt>
                <c:pt idx="26">
                  <c:v>11.2012</c:v>
                </c:pt>
                <c:pt idx="27">
                  <c:v>11.2012</c:v>
                </c:pt>
                <c:pt idx="28">
                  <c:v>11.2012</c:v>
                </c:pt>
                <c:pt idx="29">
                  <c:v>11.2012</c:v>
                </c:pt>
                <c:pt idx="30">
                  <c:v>11.2012</c:v>
                </c:pt>
                <c:pt idx="31">
                  <c:v>11.2012</c:v>
                </c:pt>
                <c:pt idx="32">
                  <c:v>11.2012</c:v>
                </c:pt>
                <c:pt idx="33">
                  <c:v>11.2012</c:v>
                </c:pt>
                <c:pt idx="34">
                  <c:v>11.2012</c:v>
                </c:pt>
                <c:pt idx="35">
                  <c:v>12.2012</c:v>
                </c:pt>
                <c:pt idx="36">
                  <c:v>12.2012</c:v>
                </c:pt>
                <c:pt idx="37">
                  <c:v>12.2012</c:v>
                </c:pt>
                <c:pt idx="38">
                  <c:v>12.2012</c:v>
                </c:pt>
                <c:pt idx="39">
                  <c:v>12.2012</c:v>
                </c:pt>
                <c:pt idx="40">
                  <c:v>12.2012</c:v>
                </c:pt>
                <c:pt idx="41">
                  <c:v>12.2012</c:v>
                </c:pt>
                <c:pt idx="42">
                  <c:v>12.2012</c:v>
                </c:pt>
                <c:pt idx="43">
                  <c:v>12.2012</c:v>
                </c:pt>
                <c:pt idx="44">
                  <c:v>12.2012</c:v>
                </c:pt>
                <c:pt idx="45">
                  <c:v>12.2012</c:v>
                </c:pt>
                <c:pt idx="46">
                  <c:v>12.2012</c:v>
                </c:pt>
                <c:pt idx="47">
                  <c:v>12.2012</c:v>
                </c:pt>
                <c:pt idx="48">
                  <c:v>12.2012</c:v>
                </c:pt>
                <c:pt idx="49">
                  <c:v>12.2012</c:v>
                </c:pt>
                <c:pt idx="50">
                  <c:v>12.2012</c:v>
                </c:pt>
                <c:pt idx="51">
                  <c:v>12.2012</c:v>
                </c:pt>
                <c:pt idx="52">
                  <c:v>12.2012</c:v>
                </c:pt>
                <c:pt idx="53">
                  <c:v>12.2012</c:v>
                </c:pt>
                <c:pt idx="54">
                  <c:v>12.2012</c:v>
                </c:pt>
                <c:pt idx="55">
                  <c:v>01.2013</c:v>
                </c:pt>
                <c:pt idx="56">
                  <c:v>01.2013</c:v>
                </c:pt>
                <c:pt idx="57">
                  <c:v>01.2013</c:v>
                </c:pt>
                <c:pt idx="58">
                  <c:v>01.2013</c:v>
                </c:pt>
                <c:pt idx="59">
                  <c:v>01.2013</c:v>
                </c:pt>
                <c:pt idx="60">
                  <c:v>01.2013</c:v>
                </c:pt>
                <c:pt idx="61">
                  <c:v>01.2013</c:v>
                </c:pt>
                <c:pt idx="62">
                  <c:v>01.2013</c:v>
                </c:pt>
                <c:pt idx="63">
                  <c:v>01.2013</c:v>
                </c:pt>
                <c:pt idx="64">
                  <c:v>01.2013</c:v>
                </c:pt>
                <c:pt idx="65">
                  <c:v>01.2013</c:v>
                </c:pt>
                <c:pt idx="66">
                  <c:v>01.2013</c:v>
                </c:pt>
                <c:pt idx="67">
                  <c:v>01.2013</c:v>
                </c:pt>
                <c:pt idx="68">
                  <c:v>01.2013</c:v>
                </c:pt>
                <c:pt idx="69">
                  <c:v>01.2013</c:v>
                </c:pt>
                <c:pt idx="70">
                  <c:v>01.2013</c:v>
                </c:pt>
                <c:pt idx="71">
                  <c:v>01.2013</c:v>
                </c:pt>
                <c:pt idx="72">
                  <c:v>01.2013</c:v>
                </c:pt>
                <c:pt idx="73">
                  <c:v>01.2013</c:v>
                </c:pt>
                <c:pt idx="74">
                  <c:v>01.2013</c:v>
                </c:pt>
                <c:pt idx="75">
                  <c:v>01.2013</c:v>
                </c:pt>
                <c:pt idx="76">
                  <c:v>01.2013</c:v>
                </c:pt>
                <c:pt idx="77">
                  <c:v>01.2013</c:v>
                </c:pt>
                <c:pt idx="78">
                  <c:v>02.2013</c:v>
                </c:pt>
                <c:pt idx="79">
                  <c:v>02.2013</c:v>
                </c:pt>
                <c:pt idx="80">
                  <c:v>02.2013</c:v>
                </c:pt>
                <c:pt idx="81">
                  <c:v>02.2013</c:v>
                </c:pt>
                <c:pt idx="82">
                  <c:v>02.2013</c:v>
                </c:pt>
                <c:pt idx="83">
                  <c:v>02.2013</c:v>
                </c:pt>
                <c:pt idx="84">
                  <c:v>02.2013</c:v>
                </c:pt>
                <c:pt idx="85">
                  <c:v>02.2013</c:v>
                </c:pt>
                <c:pt idx="86">
                  <c:v>02.2013</c:v>
                </c:pt>
                <c:pt idx="87">
                  <c:v>02.2013</c:v>
                </c:pt>
                <c:pt idx="88">
                  <c:v>02.2013</c:v>
                </c:pt>
                <c:pt idx="89">
                  <c:v>02.2013</c:v>
                </c:pt>
                <c:pt idx="90">
                  <c:v>02.2013</c:v>
                </c:pt>
                <c:pt idx="91">
                  <c:v>02.2013</c:v>
                </c:pt>
                <c:pt idx="92">
                  <c:v>02.2013</c:v>
                </c:pt>
                <c:pt idx="93">
                  <c:v>02.2013</c:v>
                </c:pt>
                <c:pt idx="94">
                  <c:v>02.2013</c:v>
                </c:pt>
                <c:pt idx="95">
                  <c:v>02.2013</c:v>
                </c:pt>
                <c:pt idx="96">
                  <c:v>02.2013</c:v>
                </c:pt>
                <c:pt idx="97">
                  <c:v>02.2013</c:v>
                </c:pt>
                <c:pt idx="98">
                  <c:v>03.2013</c:v>
                </c:pt>
                <c:pt idx="99">
                  <c:v>03.2013</c:v>
                </c:pt>
                <c:pt idx="100">
                  <c:v>03.2013</c:v>
                </c:pt>
                <c:pt idx="101">
                  <c:v>03.2013</c:v>
                </c:pt>
                <c:pt idx="102">
                  <c:v>03.2013</c:v>
                </c:pt>
                <c:pt idx="103">
                  <c:v>03.2013</c:v>
                </c:pt>
                <c:pt idx="104">
                  <c:v>03.2013</c:v>
                </c:pt>
                <c:pt idx="105">
                  <c:v>03.2013</c:v>
                </c:pt>
                <c:pt idx="106">
                  <c:v>03.2013</c:v>
                </c:pt>
                <c:pt idx="107">
                  <c:v>03.2013</c:v>
                </c:pt>
                <c:pt idx="108">
                  <c:v>03.2013</c:v>
                </c:pt>
                <c:pt idx="109">
                  <c:v>03.2013</c:v>
                </c:pt>
                <c:pt idx="110">
                  <c:v>03.2013</c:v>
                </c:pt>
                <c:pt idx="111">
                  <c:v>03.2013</c:v>
                </c:pt>
                <c:pt idx="112">
                  <c:v>03.2013</c:v>
                </c:pt>
                <c:pt idx="113">
                  <c:v>03.2013</c:v>
                </c:pt>
                <c:pt idx="114">
                  <c:v>03.2013</c:v>
                </c:pt>
                <c:pt idx="115">
                  <c:v>03.2013</c:v>
                </c:pt>
                <c:pt idx="116">
                  <c:v>04.2013</c:v>
                </c:pt>
                <c:pt idx="117">
                  <c:v>04.2013</c:v>
                </c:pt>
                <c:pt idx="118">
                  <c:v>04.2013</c:v>
                </c:pt>
                <c:pt idx="119">
                  <c:v>04.2013</c:v>
                </c:pt>
                <c:pt idx="120">
                  <c:v>04.2013</c:v>
                </c:pt>
                <c:pt idx="121">
                  <c:v>04.2013</c:v>
                </c:pt>
                <c:pt idx="122">
                  <c:v>04.2013</c:v>
                </c:pt>
                <c:pt idx="123">
                  <c:v>04.2013</c:v>
                </c:pt>
                <c:pt idx="124">
                  <c:v>04.2013</c:v>
                </c:pt>
                <c:pt idx="125">
                  <c:v>04.2013</c:v>
                </c:pt>
                <c:pt idx="126">
                  <c:v>04.2013</c:v>
                </c:pt>
                <c:pt idx="127">
                  <c:v>04.2013</c:v>
                </c:pt>
                <c:pt idx="128">
                  <c:v>04.2013</c:v>
                </c:pt>
                <c:pt idx="129">
                  <c:v>04.2013</c:v>
                </c:pt>
                <c:pt idx="130">
                  <c:v>04.2013</c:v>
                </c:pt>
                <c:pt idx="131">
                  <c:v>04.2013</c:v>
                </c:pt>
                <c:pt idx="132">
                  <c:v>04.2013</c:v>
                </c:pt>
                <c:pt idx="133">
                  <c:v>04.2013</c:v>
                </c:pt>
                <c:pt idx="134">
                  <c:v>04.2013</c:v>
                </c:pt>
                <c:pt idx="135">
                  <c:v>04.2013</c:v>
                </c:pt>
                <c:pt idx="136">
                  <c:v>04.2013</c:v>
                </c:pt>
                <c:pt idx="137">
                  <c:v>04.2013</c:v>
                </c:pt>
                <c:pt idx="138">
                  <c:v>05.2013</c:v>
                </c:pt>
                <c:pt idx="139">
                  <c:v>05.2013</c:v>
                </c:pt>
                <c:pt idx="140">
                  <c:v>05.2013</c:v>
                </c:pt>
                <c:pt idx="141">
                  <c:v>05.2013</c:v>
                </c:pt>
                <c:pt idx="142">
                  <c:v>05.2013</c:v>
                </c:pt>
                <c:pt idx="143">
                  <c:v>05.2013</c:v>
                </c:pt>
                <c:pt idx="144">
                  <c:v>05.2013</c:v>
                </c:pt>
                <c:pt idx="145">
                  <c:v>05.2013</c:v>
                </c:pt>
                <c:pt idx="146">
                  <c:v>05.2013</c:v>
                </c:pt>
                <c:pt idx="147">
                  <c:v>05.2013</c:v>
                </c:pt>
                <c:pt idx="148">
                  <c:v>05.2013</c:v>
                </c:pt>
                <c:pt idx="149">
                  <c:v>05.2013</c:v>
                </c:pt>
                <c:pt idx="150">
                  <c:v>05.2013</c:v>
                </c:pt>
                <c:pt idx="151">
                  <c:v>05.2013</c:v>
                </c:pt>
                <c:pt idx="152">
                  <c:v>05.2013</c:v>
                </c:pt>
                <c:pt idx="153">
                  <c:v>05.2013</c:v>
                </c:pt>
                <c:pt idx="154">
                  <c:v>05.2013</c:v>
                </c:pt>
                <c:pt idx="155">
                  <c:v>05.2013</c:v>
                </c:pt>
                <c:pt idx="156">
                  <c:v>05.2013</c:v>
                </c:pt>
                <c:pt idx="157">
                  <c:v>06.2013</c:v>
                </c:pt>
                <c:pt idx="158">
                  <c:v>06.2013</c:v>
                </c:pt>
                <c:pt idx="159">
                  <c:v>06.2013</c:v>
                </c:pt>
                <c:pt idx="160">
                  <c:v>06.2013</c:v>
                </c:pt>
                <c:pt idx="161">
                  <c:v>06.2013</c:v>
                </c:pt>
                <c:pt idx="162">
                  <c:v>06.2013</c:v>
                </c:pt>
                <c:pt idx="163">
                  <c:v>06.2013</c:v>
                </c:pt>
                <c:pt idx="164">
                  <c:v>06.2013</c:v>
                </c:pt>
                <c:pt idx="165">
                  <c:v>06.2013</c:v>
                </c:pt>
                <c:pt idx="166">
                  <c:v>06.2013</c:v>
                </c:pt>
                <c:pt idx="167">
                  <c:v>06.2013</c:v>
                </c:pt>
                <c:pt idx="168">
                  <c:v>06.2013</c:v>
                </c:pt>
                <c:pt idx="169">
                  <c:v>06.2013</c:v>
                </c:pt>
                <c:pt idx="170">
                  <c:v>06.2013</c:v>
                </c:pt>
                <c:pt idx="171">
                  <c:v>06.2013</c:v>
                </c:pt>
                <c:pt idx="172">
                  <c:v>06.2013</c:v>
                </c:pt>
                <c:pt idx="173">
                  <c:v>06.2013</c:v>
                </c:pt>
                <c:pt idx="174">
                  <c:v>06.2013</c:v>
                </c:pt>
                <c:pt idx="175">
                  <c:v>06.2013</c:v>
                </c:pt>
                <c:pt idx="176">
                  <c:v>06.2013</c:v>
                </c:pt>
                <c:pt idx="177">
                  <c:v>07.2013</c:v>
                </c:pt>
                <c:pt idx="178">
                  <c:v>07.2013</c:v>
                </c:pt>
                <c:pt idx="179">
                  <c:v>07.2013</c:v>
                </c:pt>
                <c:pt idx="180">
                  <c:v>07.2013</c:v>
                </c:pt>
                <c:pt idx="181">
                  <c:v>07.2013</c:v>
                </c:pt>
                <c:pt idx="182">
                  <c:v>07.2013</c:v>
                </c:pt>
                <c:pt idx="183">
                  <c:v>07.2013</c:v>
                </c:pt>
                <c:pt idx="184">
                  <c:v>07.2013</c:v>
                </c:pt>
                <c:pt idx="185">
                  <c:v>07.2013</c:v>
                </c:pt>
                <c:pt idx="186">
                  <c:v>07.2013</c:v>
                </c:pt>
                <c:pt idx="187">
                  <c:v>07.2013</c:v>
                </c:pt>
                <c:pt idx="188">
                  <c:v>07.2013</c:v>
                </c:pt>
                <c:pt idx="189">
                  <c:v>07.2013</c:v>
                </c:pt>
                <c:pt idx="190">
                  <c:v>07.2013</c:v>
                </c:pt>
                <c:pt idx="191">
                  <c:v>07.2013</c:v>
                </c:pt>
                <c:pt idx="192">
                  <c:v>07.2013</c:v>
                </c:pt>
                <c:pt idx="193">
                  <c:v>07.2013</c:v>
                </c:pt>
                <c:pt idx="194">
                  <c:v>07.2013</c:v>
                </c:pt>
                <c:pt idx="195">
                  <c:v>07.2013</c:v>
                </c:pt>
                <c:pt idx="196">
                  <c:v>07.2013</c:v>
                </c:pt>
                <c:pt idx="197">
                  <c:v>07.2013</c:v>
                </c:pt>
                <c:pt idx="198">
                  <c:v>07.2013</c:v>
                </c:pt>
                <c:pt idx="199">
                  <c:v>07.2013</c:v>
                </c:pt>
                <c:pt idx="200">
                  <c:v>08.2013</c:v>
                </c:pt>
                <c:pt idx="201">
                  <c:v>08.2013</c:v>
                </c:pt>
                <c:pt idx="202">
                  <c:v>08.2013</c:v>
                </c:pt>
                <c:pt idx="203">
                  <c:v>08.2013</c:v>
                </c:pt>
                <c:pt idx="204">
                  <c:v>08.2013</c:v>
                </c:pt>
                <c:pt idx="205">
                  <c:v>08.2013</c:v>
                </c:pt>
                <c:pt idx="206">
                  <c:v>08.2013</c:v>
                </c:pt>
                <c:pt idx="207">
                  <c:v>08.2013</c:v>
                </c:pt>
                <c:pt idx="208">
                  <c:v>08.2013</c:v>
                </c:pt>
                <c:pt idx="209">
                  <c:v>08.2013</c:v>
                </c:pt>
                <c:pt idx="210">
                  <c:v>08.2013</c:v>
                </c:pt>
                <c:pt idx="211">
                  <c:v>08.2013</c:v>
                </c:pt>
                <c:pt idx="212">
                  <c:v>08.2013</c:v>
                </c:pt>
                <c:pt idx="213">
                  <c:v>08.2013</c:v>
                </c:pt>
                <c:pt idx="214">
                  <c:v>08.2013</c:v>
                </c:pt>
                <c:pt idx="215">
                  <c:v>08.2013</c:v>
                </c:pt>
                <c:pt idx="216">
                  <c:v>08.2013</c:v>
                </c:pt>
                <c:pt idx="217">
                  <c:v>08.2013</c:v>
                </c:pt>
                <c:pt idx="218">
                  <c:v>08.2013</c:v>
                </c:pt>
                <c:pt idx="219">
                  <c:v>08.2013</c:v>
                </c:pt>
                <c:pt idx="220">
                  <c:v>09.2013</c:v>
                </c:pt>
                <c:pt idx="221">
                  <c:v>09.2013</c:v>
                </c:pt>
                <c:pt idx="222">
                  <c:v>09.2013</c:v>
                </c:pt>
                <c:pt idx="223">
                  <c:v>09.2013</c:v>
                </c:pt>
                <c:pt idx="224">
                  <c:v>09.2013</c:v>
                </c:pt>
                <c:pt idx="225">
                  <c:v>09.2013</c:v>
                </c:pt>
                <c:pt idx="226">
                  <c:v>09.2013</c:v>
                </c:pt>
                <c:pt idx="227">
                  <c:v>09.2013</c:v>
                </c:pt>
                <c:pt idx="228">
                  <c:v>09.2013</c:v>
                </c:pt>
                <c:pt idx="229">
                  <c:v>09.2013</c:v>
                </c:pt>
                <c:pt idx="230">
                  <c:v>09.2013</c:v>
                </c:pt>
                <c:pt idx="231">
                  <c:v>09.2013</c:v>
                </c:pt>
                <c:pt idx="232">
                  <c:v>09.2013</c:v>
                </c:pt>
                <c:pt idx="233">
                  <c:v>09.2013</c:v>
                </c:pt>
                <c:pt idx="234">
                  <c:v>09.2013</c:v>
                </c:pt>
                <c:pt idx="235">
                  <c:v>09.2013</c:v>
                </c:pt>
                <c:pt idx="236">
                  <c:v>09.2013</c:v>
                </c:pt>
                <c:pt idx="237">
                  <c:v>09.2013</c:v>
                </c:pt>
                <c:pt idx="238">
                  <c:v>09.2013</c:v>
                </c:pt>
                <c:pt idx="239">
                  <c:v>09.2013</c:v>
                </c:pt>
                <c:pt idx="240">
                  <c:v>09.2013</c:v>
                </c:pt>
                <c:pt idx="241">
                  <c:v>10.2013</c:v>
                </c:pt>
                <c:pt idx="242">
                  <c:v>10.2013</c:v>
                </c:pt>
                <c:pt idx="243">
                  <c:v>10.2013</c:v>
                </c:pt>
                <c:pt idx="244">
                  <c:v>10.2013</c:v>
                </c:pt>
                <c:pt idx="245">
                  <c:v>10.2013</c:v>
                </c:pt>
                <c:pt idx="246">
                  <c:v>10.2013</c:v>
                </c:pt>
                <c:pt idx="247">
                  <c:v>10.2013</c:v>
                </c:pt>
                <c:pt idx="248">
                  <c:v>10.2013</c:v>
                </c:pt>
                <c:pt idx="249">
                  <c:v>10.2013</c:v>
                </c:pt>
                <c:pt idx="250">
                  <c:v>10.2013</c:v>
                </c:pt>
                <c:pt idx="251">
                  <c:v>10.2013</c:v>
                </c:pt>
                <c:pt idx="252">
                  <c:v>10.2013</c:v>
                </c:pt>
                <c:pt idx="253">
                  <c:v>10.2013</c:v>
                </c:pt>
                <c:pt idx="254">
                  <c:v>10.2013</c:v>
                </c:pt>
                <c:pt idx="255">
                  <c:v>10.2013</c:v>
                </c:pt>
                <c:pt idx="256">
                  <c:v>10.2013</c:v>
                </c:pt>
                <c:pt idx="257">
                  <c:v>10.2013</c:v>
                </c:pt>
                <c:pt idx="258">
                  <c:v>10.2013</c:v>
                </c:pt>
                <c:pt idx="259">
                  <c:v>10.2013</c:v>
                </c:pt>
                <c:pt idx="260">
                  <c:v>10.2013</c:v>
                </c:pt>
                <c:pt idx="261">
                  <c:v>10.2013</c:v>
                </c:pt>
              </c:strCache>
            </c:strRef>
          </c:cat>
          <c:val>
            <c:numRef>
              <c:f>'G12'!$D$23:$D$284</c:f>
              <c:numCache>
                <c:formatCode>General</c:formatCode>
                <c:ptCount val="262"/>
                <c:pt idx="0">
                  <c:v>115</c:v>
                </c:pt>
                <c:pt idx="1">
                  <c:v>111</c:v>
                </c:pt>
                <c:pt idx="2">
                  <c:v>110</c:v>
                </c:pt>
                <c:pt idx="3">
                  <c:v>107</c:v>
                </c:pt>
                <c:pt idx="4">
                  <c:v>110</c:v>
                </c:pt>
                <c:pt idx="5">
                  <c:v>108</c:v>
                </c:pt>
                <c:pt idx="6">
                  <c:v>111</c:v>
                </c:pt>
                <c:pt idx="7">
                  <c:v>110</c:v>
                </c:pt>
                <c:pt idx="8">
                  <c:v>117</c:v>
                </c:pt>
                <c:pt idx="9">
                  <c:v>117</c:v>
                </c:pt>
                <c:pt idx="10">
                  <c:v>111</c:v>
                </c:pt>
                <c:pt idx="11">
                  <c:v>112</c:v>
                </c:pt>
                <c:pt idx="12">
                  <c:v>111</c:v>
                </c:pt>
                <c:pt idx="13">
                  <c:v>113</c:v>
                </c:pt>
                <c:pt idx="14">
                  <c:v>111</c:v>
                </c:pt>
                <c:pt idx="15">
                  <c:v>111</c:v>
                </c:pt>
                <c:pt idx="16">
                  <c:v>113</c:v>
                </c:pt>
                <c:pt idx="17">
                  <c:v>112</c:v>
                </c:pt>
                <c:pt idx="18">
                  <c:v>110</c:v>
                </c:pt>
                <c:pt idx="19">
                  <c:v>103</c:v>
                </c:pt>
                <c:pt idx="20">
                  <c:v>104</c:v>
                </c:pt>
                <c:pt idx="21">
                  <c:v>106</c:v>
                </c:pt>
                <c:pt idx="22">
                  <c:v>103</c:v>
                </c:pt>
                <c:pt idx="23">
                  <c:v>104</c:v>
                </c:pt>
                <c:pt idx="24">
                  <c:v>103</c:v>
                </c:pt>
                <c:pt idx="25">
                  <c:v>104</c:v>
                </c:pt>
                <c:pt idx="26">
                  <c:v>102</c:v>
                </c:pt>
                <c:pt idx="27">
                  <c:v>102</c:v>
                </c:pt>
                <c:pt idx="28">
                  <c:v>102</c:v>
                </c:pt>
                <c:pt idx="29">
                  <c:v>102</c:v>
                </c:pt>
                <c:pt idx="30">
                  <c:v>102</c:v>
                </c:pt>
                <c:pt idx="31">
                  <c:v>102</c:v>
                </c:pt>
                <c:pt idx="32">
                  <c:v>98</c:v>
                </c:pt>
                <c:pt idx="33">
                  <c:v>99</c:v>
                </c:pt>
                <c:pt idx="34">
                  <c:v>99</c:v>
                </c:pt>
                <c:pt idx="35">
                  <c:v>99</c:v>
                </c:pt>
                <c:pt idx="36">
                  <c:v>99</c:v>
                </c:pt>
                <c:pt idx="37">
                  <c:v>99</c:v>
                </c:pt>
                <c:pt idx="38">
                  <c:v>100</c:v>
                </c:pt>
                <c:pt idx="39">
                  <c:v>100</c:v>
                </c:pt>
                <c:pt idx="40">
                  <c:v>97</c:v>
                </c:pt>
                <c:pt idx="41">
                  <c:v>98</c:v>
                </c:pt>
                <c:pt idx="42">
                  <c:v>97</c:v>
                </c:pt>
                <c:pt idx="43">
                  <c:v>97</c:v>
                </c:pt>
                <c:pt idx="44">
                  <c:v>99</c:v>
                </c:pt>
                <c:pt idx="45">
                  <c:v>98</c:v>
                </c:pt>
                <c:pt idx="46">
                  <c:v>96</c:v>
                </c:pt>
                <c:pt idx="47">
                  <c:v>97</c:v>
                </c:pt>
                <c:pt idx="48">
                  <c:v>96</c:v>
                </c:pt>
                <c:pt idx="49">
                  <c:v>97</c:v>
                </c:pt>
                <c:pt idx="50">
                  <c:v>97</c:v>
                </c:pt>
                <c:pt idx="51">
                  <c:v>97</c:v>
                </c:pt>
                <c:pt idx="52">
                  <c:v>97</c:v>
                </c:pt>
                <c:pt idx="53">
                  <c:v>98</c:v>
                </c:pt>
                <c:pt idx="54">
                  <c:v>97</c:v>
                </c:pt>
                <c:pt idx="55">
                  <c:v>96</c:v>
                </c:pt>
                <c:pt idx="56">
                  <c:v>96</c:v>
                </c:pt>
                <c:pt idx="57">
                  <c:v>92</c:v>
                </c:pt>
                <c:pt idx="58">
                  <c:v>92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89</c:v>
                </c:pt>
                <c:pt idx="63">
                  <c:v>90</c:v>
                </c:pt>
                <c:pt idx="64">
                  <c:v>90</c:v>
                </c:pt>
                <c:pt idx="65">
                  <c:v>89</c:v>
                </c:pt>
                <c:pt idx="66">
                  <c:v>89</c:v>
                </c:pt>
                <c:pt idx="67">
                  <c:v>89</c:v>
                </c:pt>
                <c:pt idx="68">
                  <c:v>88</c:v>
                </c:pt>
                <c:pt idx="69">
                  <c:v>90</c:v>
                </c:pt>
                <c:pt idx="70">
                  <c:v>89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91</c:v>
                </c:pt>
                <c:pt idx="75">
                  <c:v>92</c:v>
                </c:pt>
                <c:pt idx="76">
                  <c:v>92</c:v>
                </c:pt>
                <c:pt idx="77">
                  <c:v>92</c:v>
                </c:pt>
                <c:pt idx="78">
                  <c:v>91</c:v>
                </c:pt>
                <c:pt idx="79">
                  <c:v>92</c:v>
                </c:pt>
                <c:pt idx="80">
                  <c:v>91</c:v>
                </c:pt>
                <c:pt idx="81">
                  <c:v>90</c:v>
                </c:pt>
                <c:pt idx="82">
                  <c:v>95</c:v>
                </c:pt>
                <c:pt idx="83">
                  <c:v>89</c:v>
                </c:pt>
                <c:pt idx="84">
                  <c:v>88</c:v>
                </c:pt>
                <c:pt idx="85">
                  <c:v>88</c:v>
                </c:pt>
                <c:pt idx="86">
                  <c:v>88</c:v>
                </c:pt>
                <c:pt idx="87">
                  <c:v>90</c:v>
                </c:pt>
                <c:pt idx="88">
                  <c:v>88</c:v>
                </c:pt>
                <c:pt idx="89">
                  <c:v>90</c:v>
                </c:pt>
                <c:pt idx="90">
                  <c:v>88</c:v>
                </c:pt>
                <c:pt idx="91">
                  <c:v>88</c:v>
                </c:pt>
                <c:pt idx="92">
                  <c:v>89</c:v>
                </c:pt>
                <c:pt idx="93">
                  <c:v>90</c:v>
                </c:pt>
                <c:pt idx="94">
                  <c:v>89</c:v>
                </c:pt>
                <c:pt idx="95">
                  <c:v>90</c:v>
                </c:pt>
                <c:pt idx="96">
                  <c:v>90</c:v>
                </c:pt>
                <c:pt idx="97">
                  <c:v>91</c:v>
                </c:pt>
                <c:pt idx="98">
                  <c:v>89</c:v>
                </c:pt>
                <c:pt idx="99">
                  <c:v>89</c:v>
                </c:pt>
                <c:pt idx="100">
                  <c:v>88</c:v>
                </c:pt>
                <c:pt idx="101">
                  <c:v>88</c:v>
                </c:pt>
                <c:pt idx="102">
                  <c:v>89</c:v>
                </c:pt>
                <c:pt idx="103">
                  <c:v>87</c:v>
                </c:pt>
                <c:pt idx="104">
                  <c:v>87</c:v>
                </c:pt>
                <c:pt idx="105">
                  <c:v>87</c:v>
                </c:pt>
                <c:pt idx="106">
                  <c:v>88</c:v>
                </c:pt>
                <c:pt idx="107">
                  <c:v>87</c:v>
                </c:pt>
                <c:pt idx="108">
                  <c:v>87</c:v>
                </c:pt>
                <c:pt idx="109">
                  <c:v>88</c:v>
                </c:pt>
                <c:pt idx="110">
                  <c:v>90</c:v>
                </c:pt>
                <c:pt idx="111">
                  <c:v>88</c:v>
                </c:pt>
                <c:pt idx="112">
                  <c:v>88</c:v>
                </c:pt>
                <c:pt idx="113">
                  <c:v>93</c:v>
                </c:pt>
                <c:pt idx="114">
                  <c:v>94</c:v>
                </c:pt>
                <c:pt idx="115">
                  <c:v>92</c:v>
                </c:pt>
                <c:pt idx="116">
                  <c:v>92</c:v>
                </c:pt>
                <c:pt idx="117">
                  <c:v>94</c:v>
                </c:pt>
                <c:pt idx="118">
                  <c:v>93</c:v>
                </c:pt>
                <c:pt idx="119">
                  <c:v>91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88</c:v>
                </c:pt>
                <c:pt idx="125">
                  <c:v>84</c:v>
                </c:pt>
                <c:pt idx="126">
                  <c:v>86</c:v>
                </c:pt>
                <c:pt idx="127">
                  <c:v>86</c:v>
                </c:pt>
                <c:pt idx="128">
                  <c:v>86</c:v>
                </c:pt>
                <c:pt idx="129">
                  <c:v>86</c:v>
                </c:pt>
                <c:pt idx="130">
                  <c:v>85</c:v>
                </c:pt>
                <c:pt idx="131">
                  <c:v>86</c:v>
                </c:pt>
                <c:pt idx="132">
                  <c:v>85</c:v>
                </c:pt>
                <c:pt idx="133">
                  <c:v>85</c:v>
                </c:pt>
                <c:pt idx="134">
                  <c:v>85</c:v>
                </c:pt>
                <c:pt idx="135">
                  <c:v>85</c:v>
                </c:pt>
                <c:pt idx="136">
                  <c:v>85</c:v>
                </c:pt>
                <c:pt idx="137">
                  <c:v>87</c:v>
                </c:pt>
                <c:pt idx="138">
                  <c:v>88</c:v>
                </c:pt>
                <c:pt idx="139">
                  <c:v>86</c:v>
                </c:pt>
                <c:pt idx="140">
                  <c:v>86</c:v>
                </c:pt>
                <c:pt idx="141">
                  <c:v>83</c:v>
                </c:pt>
                <c:pt idx="142">
                  <c:v>86</c:v>
                </c:pt>
                <c:pt idx="143">
                  <c:v>87</c:v>
                </c:pt>
                <c:pt idx="144">
                  <c:v>86</c:v>
                </c:pt>
                <c:pt idx="145">
                  <c:v>86</c:v>
                </c:pt>
                <c:pt idx="146">
                  <c:v>85</c:v>
                </c:pt>
                <c:pt idx="147">
                  <c:v>85</c:v>
                </c:pt>
                <c:pt idx="148">
                  <c:v>85</c:v>
                </c:pt>
                <c:pt idx="149">
                  <c:v>82</c:v>
                </c:pt>
                <c:pt idx="150">
                  <c:v>85</c:v>
                </c:pt>
                <c:pt idx="151">
                  <c:v>89</c:v>
                </c:pt>
                <c:pt idx="152">
                  <c:v>86</c:v>
                </c:pt>
                <c:pt idx="153">
                  <c:v>85</c:v>
                </c:pt>
                <c:pt idx="154">
                  <c:v>83</c:v>
                </c:pt>
                <c:pt idx="155">
                  <c:v>82</c:v>
                </c:pt>
                <c:pt idx="156">
                  <c:v>83</c:v>
                </c:pt>
                <c:pt idx="157">
                  <c:v>84</c:v>
                </c:pt>
                <c:pt idx="158">
                  <c:v>84</c:v>
                </c:pt>
                <c:pt idx="159">
                  <c:v>84</c:v>
                </c:pt>
                <c:pt idx="160">
                  <c:v>86</c:v>
                </c:pt>
                <c:pt idx="161">
                  <c:v>85</c:v>
                </c:pt>
                <c:pt idx="162">
                  <c:v>86</c:v>
                </c:pt>
                <c:pt idx="163">
                  <c:v>88</c:v>
                </c:pt>
                <c:pt idx="164">
                  <c:v>88</c:v>
                </c:pt>
                <c:pt idx="165">
                  <c:v>88</c:v>
                </c:pt>
                <c:pt idx="166">
                  <c:v>88</c:v>
                </c:pt>
                <c:pt idx="167">
                  <c:v>86</c:v>
                </c:pt>
                <c:pt idx="168">
                  <c:v>85</c:v>
                </c:pt>
                <c:pt idx="169">
                  <c:v>85</c:v>
                </c:pt>
                <c:pt idx="170">
                  <c:v>92</c:v>
                </c:pt>
                <c:pt idx="171">
                  <c:v>96</c:v>
                </c:pt>
                <c:pt idx="172">
                  <c:v>98</c:v>
                </c:pt>
                <c:pt idx="173">
                  <c:v>105</c:v>
                </c:pt>
                <c:pt idx="174">
                  <c:v>98</c:v>
                </c:pt>
                <c:pt idx="175">
                  <c:v>96</c:v>
                </c:pt>
                <c:pt idx="176">
                  <c:v>102</c:v>
                </c:pt>
                <c:pt idx="177">
                  <c:v>92</c:v>
                </c:pt>
                <c:pt idx="178">
                  <c:v>91</c:v>
                </c:pt>
                <c:pt idx="179">
                  <c:v>96</c:v>
                </c:pt>
                <c:pt idx="180">
                  <c:v>91</c:v>
                </c:pt>
                <c:pt idx="181">
                  <c:v>98</c:v>
                </c:pt>
                <c:pt idx="182">
                  <c:v>94</c:v>
                </c:pt>
                <c:pt idx="183">
                  <c:v>93</c:v>
                </c:pt>
                <c:pt idx="184">
                  <c:v>94</c:v>
                </c:pt>
                <c:pt idx="185">
                  <c:v>92</c:v>
                </c:pt>
                <c:pt idx="186">
                  <c:v>96</c:v>
                </c:pt>
                <c:pt idx="187">
                  <c:v>93</c:v>
                </c:pt>
                <c:pt idx="188">
                  <c:v>90</c:v>
                </c:pt>
                <c:pt idx="189">
                  <c:v>91</c:v>
                </c:pt>
                <c:pt idx="190">
                  <c:v>90</c:v>
                </c:pt>
                <c:pt idx="191">
                  <c:v>89</c:v>
                </c:pt>
                <c:pt idx="192">
                  <c:v>89</c:v>
                </c:pt>
                <c:pt idx="193">
                  <c:v>89</c:v>
                </c:pt>
                <c:pt idx="194">
                  <c:v>89</c:v>
                </c:pt>
                <c:pt idx="195">
                  <c:v>89</c:v>
                </c:pt>
                <c:pt idx="196">
                  <c:v>85</c:v>
                </c:pt>
                <c:pt idx="197">
                  <c:v>89</c:v>
                </c:pt>
                <c:pt idx="198">
                  <c:v>89</c:v>
                </c:pt>
                <c:pt idx="199">
                  <c:v>89</c:v>
                </c:pt>
                <c:pt idx="200">
                  <c:v>96</c:v>
                </c:pt>
                <c:pt idx="201">
                  <c:v>88</c:v>
                </c:pt>
                <c:pt idx="202">
                  <c:v>93</c:v>
                </c:pt>
                <c:pt idx="203">
                  <c:v>93</c:v>
                </c:pt>
                <c:pt idx="204">
                  <c:v>94</c:v>
                </c:pt>
                <c:pt idx="205">
                  <c:v>89</c:v>
                </c:pt>
                <c:pt idx="206">
                  <c:v>85</c:v>
                </c:pt>
                <c:pt idx="207">
                  <c:v>93</c:v>
                </c:pt>
                <c:pt idx="208">
                  <c:v>85</c:v>
                </c:pt>
                <c:pt idx="209">
                  <c:v>88</c:v>
                </c:pt>
                <c:pt idx="210">
                  <c:v>86</c:v>
                </c:pt>
                <c:pt idx="211">
                  <c:v>89</c:v>
                </c:pt>
                <c:pt idx="212">
                  <c:v>88</c:v>
                </c:pt>
                <c:pt idx="213">
                  <c:v>86</c:v>
                </c:pt>
                <c:pt idx="214">
                  <c:v>91</c:v>
                </c:pt>
                <c:pt idx="215">
                  <c:v>92</c:v>
                </c:pt>
                <c:pt idx="216">
                  <c:v>91</c:v>
                </c:pt>
                <c:pt idx="217">
                  <c:v>88</c:v>
                </c:pt>
                <c:pt idx="218">
                  <c:v>87</c:v>
                </c:pt>
                <c:pt idx="219">
                  <c:v>89</c:v>
                </c:pt>
                <c:pt idx="220">
                  <c:v>87</c:v>
                </c:pt>
                <c:pt idx="221">
                  <c:v>87</c:v>
                </c:pt>
                <c:pt idx="222">
                  <c:v>87</c:v>
                </c:pt>
                <c:pt idx="223">
                  <c:v>87</c:v>
                </c:pt>
                <c:pt idx="224">
                  <c:v>88</c:v>
                </c:pt>
                <c:pt idx="225">
                  <c:v>87</c:v>
                </c:pt>
                <c:pt idx="226">
                  <c:v>86</c:v>
                </c:pt>
                <c:pt idx="227">
                  <c:v>87</c:v>
                </c:pt>
                <c:pt idx="228">
                  <c:v>86</c:v>
                </c:pt>
                <c:pt idx="229">
                  <c:v>87</c:v>
                </c:pt>
                <c:pt idx="230">
                  <c:v>85</c:v>
                </c:pt>
                <c:pt idx="231">
                  <c:v>85</c:v>
                </c:pt>
                <c:pt idx="232">
                  <c:v>85</c:v>
                </c:pt>
                <c:pt idx="233">
                  <c:v>84</c:v>
                </c:pt>
                <c:pt idx="234">
                  <c:v>84</c:v>
                </c:pt>
                <c:pt idx="235">
                  <c:v>84</c:v>
                </c:pt>
                <c:pt idx="236">
                  <c:v>87</c:v>
                </c:pt>
                <c:pt idx="237">
                  <c:v>84</c:v>
                </c:pt>
                <c:pt idx="238">
                  <c:v>84</c:v>
                </c:pt>
                <c:pt idx="239">
                  <c:v>85</c:v>
                </c:pt>
                <c:pt idx="240">
                  <c:v>85</c:v>
                </c:pt>
                <c:pt idx="241">
                  <c:v>84</c:v>
                </c:pt>
                <c:pt idx="242">
                  <c:v>84</c:v>
                </c:pt>
                <c:pt idx="243">
                  <c:v>84</c:v>
                </c:pt>
                <c:pt idx="244">
                  <c:v>84</c:v>
                </c:pt>
                <c:pt idx="245">
                  <c:v>84</c:v>
                </c:pt>
                <c:pt idx="246">
                  <c:v>85</c:v>
                </c:pt>
                <c:pt idx="247">
                  <c:v>85</c:v>
                </c:pt>
                <c:pt idx="248">
                  <c:v>85</c:v>
                </c:pt>
                <c:pt idx="249">
                  <c:v>84</c:v>
                </c:pt>
                <c:pt idx="250">
                  <c:v>84</c:v>
                </c:pt>
                <c:pt idx="251">
                  <c:v>83</c:v>
                </c:pt>
                <c:pt idx="252">
                  <c:v>83</c:v>
                </c:pt>
                <c:pt idx="253">
                  <c:v>83</c:v>
                </c:pt>
                <c:pt idx="254">
                  <c:v>83</c:v>
                </c:pt>
                <c:pt idx="255">
                  <c:v>83</c:v>
                </c:pt>
                <c:pt idx="256">
                  <c:v>83</c:v>
                </c:pt>
                <c:pt idx="257">
                  <c:v>82</c:v>
                </c:pt>
                <c:pt idx="258">
                  <c:v>82</c:v>
                </c:pt>
                <c:pt idx="259">
                  <c:v>83</c:v>
                </c:pt>
                <c:pt idx="260">
                  <c:v>82</c:v>
                </c:pt>
                <c:pt idx="261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162080"/>
        <c:axId val="143162472"/>
      </c:lineChart>
      <c:catAx>
        <c:axId val="14316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60000" spcFirstLastPara="1" vertOverflow="ellipsis" wrap="square" anchor="ctr" anchorCtr="1"/>
          <a:lstStyle/>
          <a:p>
            <a:pPr>
              <a:defRPr sz="87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3162472"/>
        <c:crosses val="autoZero"/>
        <c:auto val="1"/>
        <c:lblAlgn val="ctr"/>
        <c:lblOffset val="100"/>
        <c:tickLblSkip val="21"/>
        <c:noMultiLvlLbl val="0"/>
      </c:catAx>
      <c:valAx>
        <c:axId val="143162472"/>
        <c:scaling>
          <c:orientation val="minMax"/>
          <c:min val="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316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2566074589513566E-2"/>
          <c:y val="0"/>
          <c:w val="0.87712384789110653"/>
          <c:h val="0.16306079567757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Constantia" panose="02030602050306030303" pitchFamily="18" charset="0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165980142793376E-2"/>
          <c:y val="8.8191767336253918E-2"/>
          <c:w val="0.92708653045163569"/>
          <c:h val="0.7495396874448067"/>
        </c:manualLayout>
      </c:layout>
      <c:lineChart>
        <c:grouping val="standard"/>
        <c:varyColors val="0"/>
        <c:ser>
          <c:idx val="2"/>
          <c:order val="0"/>
          <c:tx>
            <c:strRef>
              <c:f>'G13'!$B$22</c:f>
              <c:strCache>
                <c:ptCount val="1"/>
                <c:pt idx="0">
                  <c:v>Ostatní obchodní partneri</c:v>
                </c:pt>
              </c:strCache>
            </c:strRef>
          </c:tx>
          <c:spPr>
            <a:ln w="28575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cat>
            <c:strRef>
              <c:f>'G13'!$A$24:$A$36</c:f>
              <c:strCache>
                <c:ptCount val="13"/>
                <c:pt idx="0">
                  <c:v>10,2012</c:v>
                </c:pt>
                <c:pt idx="1">
                  <c:v>11,2012</c:v>
                </c:pt>
                <c:pt idx="2">
                  <c:v>12,2012</c:v>
                </c:pt>
                <c:pt idx="3">
                  <c:v>01.2013</c:v>
                </c:pt>
                <c:pt idx="4">
                  <c:v>02.2013</c:v>
                </c:pt>
                <c:pt idx="5">
                  <c:v>03.2013</c:v>
                </c:pt>
                <c:pt idx="6">
                  <c:v>04.2013</c:v>
                </c:pt>
                <c:pt idx="7">
                  <c:v>05.2013</c:v>
                </c:pt>
                <c:pt idx="8">
                  <c:v>06.2013</c:v>
                </c:pt>
                <c:pt idx="9">
                  <c:v>07.2013</c:v>
                </c:pt>
                <c:pt idx="10">
                  <c:v>08.2013</c:v>
                </c:pt>
                <c:pt idx="11">
                  <c:v>09.2013</c:v>
                </c:pt>
                <c:pt idx="12">
                  <c:v>10.2013</c:v>
                </c:pt>
              </c:strCache>
            </c:strRef>
          </c:cat>
          <c:val>
            <c:numRef>
              <c:f>'G13'!$B$24:$B$36</c:f>
              <c:numCache>
                <c:formatCode>General</c:formatCode>
                <c:ptCount val="13"/>
                <c:pt idx="0">
                  <c:v>90.591524700000008</c:v>
                </c:pt>
                <c:pt idx="1">
                  <c:v>92.522059399999989</c:v>
                </c:pt>
                <c:pt idx="2">
                  <c:v>93.0539165</c:v>
                </c:pt>
                <c:pt idx="3">
                  <c:v>94.318095</c:v>
                </c:pt>
                <c:pt idx="4">
                  <c:v>95.486470300000022</c:v>
                </c:pt>
                <c:pt idx="5">
                  <c:v>95.12880650000001</c:v>
                </c:pt>
                <c:pt idx="6">
                  <c:v>93.200935700000002</c:v>
                </c:pt>
                <c:pt idx="7">
                  <c:v>94.078016900000009</c:v>
                </c:pt>
                <c:pt idx="8">
                  <c:v>94.8580094</c:v>
                </c:pt>
                <c:pt idx="9">
                  <c:v>96.361699799999997</c:v>
                </c:pt>
                <c:pt idx="10">
                  <c:v>99.396465300000017</c:v>
                </c:pt>
                <c:pt idx="11">
                  <c:v>100.8219943</c:v>
                </c:pt>
                <c:pt idx="12">
                  <c:v>101.8466226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'G13'!$C$22</c:f>
              <c:strCache>
                <c:ptCount val="1"/>
                <c:pt idx="0">
                  <c:v>ostatné V4</c:v>
                </c:pt>
              </c:strCache>
            </c:strRef>
          </c:tx>
          <c:spPr>
            <a:ln w="28575" cap="rnd">
              <a:solidFill>
                <a:srgbClr val="13B5E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'G13'!$A$24:$A$36</c:f>
              <c:strCache>
                <c:ptCount val="13"/>
                <c:pt idx="0">
                  <c:v>10,2012</c:v>
                </c:pt>
                <c:pt idx="1">
                  <c:v>11,2012</c:v>
                </c:pt>
                <c:pt idx="2">
                  <c:v>12,2012</c:v>
                </c:pt>
                <c:pt idx="3">
                  <c:v>01.2013</c:v>
                </c:pt>
                <c:pt idx="4">
                  <c:v>02.2013</c:v>
                </c:pt>
                <c:pt idx="5">
                  <c:v>03.2013</c:v>
                </c:pt>
                <c:pt idx="6">
                  <c:v>04.2013</c:v>
                </c:pt>
                <c:pt idx="7">
                  <c:v>05.2013</c:v>
                </c:pt>
                <c:pt idx="8">
                  <c:v>06.2013</c:v>
                </c:pt>
                <c:pt idx="9">
                  <c:v>07.2013</c:v>
                </c:pt>
                <c:pt idx="10">
                  <c:v>08.2013</c:v>
                </c:pt>
                <c:pt idx="11">
                  <c:v>09.2013</c:v>
                </c:pt>
                <c:pt idx="12">
                  <c:v>10.2013</c:v>
                </c:pt>
              </c:strCache>
            </c:strRef>
          </c:cat>
          <c:val>
            <c:numRef>
              <c:f>'G13'!$C$24:$C$36</c:f>
              <c:numCache>
                <c:formatCode>General</c:formatCode>
                <c:ptCount val="13"/>
                <c:pt idx="0">
                  <c:v>86.427985083999999</c:v>
                </c:pt>
                <c:pt idx="1">
                  <c:v>86.436796177600002</c:v>
                </c:pt>
                <c:pt idx="2">
                  <c:v>88.487946004000008</c:v>
                </c:pt>
                <c:pt idx="3">
                  <c:v>88.948141067800009</c:v>
                </c:pt>
                <c:pt idx="4">
                  <c:v>88.856932379200003</c:v>
                </c:pt>
                <c:pt idx="5">
                  <c:v>89.13307913380001</c:v>
                </c:pt>
                <c:pt idx="6">
                  <c:v>86.644302719600006</c:v>
                </c:pt>
                <c:pt idx="7">
                  <c:v>89.533259784799995</c:v>
                </c:pt>
                <c:pt idx="8">
                  <c:v>90.540033616599999</c:v>
                </c:pt>
                <c:pt idx="9">
                  <c:v>89.727887383999999</c:v>
                </c:pt>
                <c:pt idx="10">
                  <c:v>92.529792024199992</c:v>
                </c:pt>
                <c:pt idx="11">
                  <c:v>94.674192443799996</c:v>
                </c:pt>
                <c:pt idx="12">
                  <c:v>96.619281366399989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'G13'!$D$22</c:f>
              <c:strCache>
                <c:ptCount val="1"/>
                <c:pt idx="0">
                  <c:v>Slovensko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'G13'!$A$24:$A$36</c:f>
              <c:strCache>
                <c:ptCount val="13"/>
                <c:pt idx="0">
                  <c:v>10,2012</c:v>
                </c:pt>
                <c:pt idx="1">
                  <c:v>11,2012</c:v>
                </c:pt>
                <c:pt idx="2">
                  <c:v>12,2012</c:v>
                </c:pt>
                <c:pt idx="3">
                  <c:v>01.2013</c:v>
                </c:pt>
                <c:pt idx="4">
                  <c:v>02.2013</c:v>
                </c:pt>
                <c:pt idx="5">
                  <c:v>03.2013</c:v>
                </c:pt>
                <c:pt idx="6">
                  <c:v>04.2013</c:v>
                </c:pt>
                <c:pt idx="7">
                  <c:v>05.2013</c:v>
                </c:pt>
                <c:pt idx="8">
                  <c:v>06.2013</c:v>
                </c:pt>
                <c:pt idx="9">
                  <c:v>07.2013</c:v>
                </c:pt>
                <c:pt idx="10">
                  <c:v>08.2013</c:v>
                </c:pt>
                <c:pt idx="11">
                  <c:v>09.2013</c:v>
                </c:pt>
                <c:pt idx="12">
                  <c:v>10.2013</c:v>
                </c:pt>
              </c:strCache>
            </c:strRef>
          </c:cat>
          <c:val>
            <c:numRef>
              <c:f>'G13'!$D$24:$D$36</c:f>
              <c:numCache>
                <c:formatCode>General</c:formatCode>
                <c:ptCount val="13"/>
                <c:pt idx="0">
                  <c:v>86.5</c:v>
                </c:pt>
                <c:pt idx="1">
                  <c:v>84.7</c:v>
                </c:pt>
                <c:pt idx="2">
                  <c:v>87.4</c:v>
                </c:pt>
                <c:pt idx="3">
                  <c:v>84.9</c:v>
                </c:pt>
                <c:pt idx="4">
                  <c:v>86.7</c:v>
                </c:pt>
                <c:pt idx="5">
                  <c:v>91</c:v>
                </c:pt>
                <c:pt idx="6">
                  <c:v>91.3</c:v>
                </c:pt>
                <c:pt idx="7">
                  <c:v>88.7</c:v>
                </c:pt>
                <c:pt idx="8">
                  <c:v>84.4</c:v>
                </c:pt>
                <c:pt idx="9">
                  <c:v>87.8</c:v>
                </c:pt>
                <c:pt idx="10">
                  <c:v>88.4</c:v>
                </c:pt>
                <c:pt idx="11">
                  <c:v>90</c:v>
                </c:pt>
                <c:pt idx="12">
                  <c:v>94.6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612240"/>
        <c:axId val="140612632"/>
      </c:lineChart>
      <c:catAx>
        <c:axId val="14061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60000" spcFirstLastPara="1" vertOverflow="ellipsis" vert="horz" wrap="square" anchor="b" anchorCtr="0"/>
          <a:lstStyle/>
          <a:p>
            <a:pPr>
              <a:defRPr sz="87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0612632"/>
        <c:crosses val="autoZero"/>
        <c:auto val="1"/>
        <c:lblAlgn val="ctr"/>
        <c:lblOffset val="100"/>
        <c:tickLblSkip val="1"/>
        <c:noMultiLvlLbl val="0"/>
      </c:catAx>
      <c:valAx>
        <c:axId val="140612632"/>
        <c:scaling>
          <c:orientation val="minMax"/>
          <c:max val="104"/>
          <c:min val="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061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6567045242418482E-2"/>
          <c:y val="0"/>
          <c:w val="0.92038499025341114"/>
          <c:h val="0.14931565656565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Constantia" panose="02030602050306030303" pitchFamily="18" charset="0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321741032370952E-2"/>
          <c:y val="5.1400554097404468E-2"/>
          <c:w val="0.87645603674540684"/>
          <c:h val="0.8971988918051913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'G14'!$B$22</c:f>
              <c:strCache>
                <c:ptCount val="1"/>
                <c:pt idx="0">
                  <c:v>Výbor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>
              <a:solidFill>
                <a:sysClr val="window" lastClr="FFFFFF">
                  <a:lumMod val="65000"/>
                </a:sys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'G14'!$A$23:$A$27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'G14'!$B$23:$B$27</c:f>
              <c:numCache>
                <c:formatCode>General</c:formatCode>
                <c:ptCount val="5"/>
                <c:pt idx="0">
                  <c:v>6.5</c:v>
                </c:pt>
                <c:pt idx="1">
                  <c:v>1.9</c:v>
                </c:pt>
                <c:pt idx="2">
                  <c:v>3.3</c:v>
                </c:pt>
                <c:pt idx="3">
                  <c:v>1.7</c:v>
                </c:pt>
                <c:pt idx="4">
                  <c:v>2.1</c:v>
                </c:pt>
              </c:numCache>
            </c:numRef>
          </c:val>
        </c:ser>
        <c:ser>
          <c:idx val="9"/>
          <c:order val="1"/>
          <c:tx>
            <c:strRef>
              <c:f>'G14'!$C$22</c:f>
              <c:strCache>
                <c:ptCount val="1"/>
                <c:pt idx="0">
                  <c:v>skutočnosť</c:v>
                </c:pt>
              </c:strCache>
            </c:strRef>
          </c:tx>
          <c:spPr>
            <a:solidFill>
              <a:srgbClr val="13B5EA"/>
            </a:solidFill>
          </c:spPr>
          <c:invertIfNegative val="0"/>
          <c:dLbls>
            <c:dLbl>
              <c:idx val="0"/>
              <c:layout>
                <c:manualLayout>
                  <c:x val="-6.1890838206627684E-3"/>
                  <c:y val="-2.74888167388169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'G14'!$A$23:$A$27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'G14'!$C$23:$C$27</c:f>
              <c:numCache>
                <c:formatCode>General</c:formatCode>
                <c:ptCount val="5"/>
                <c:pt idx="0">
                  <c:v>-4.9000000000000004</c:v>
                </c:pt>
                <c:pt idx="1">
                  <c:v>4.4000000000000004</c:v>
                </c:pt>
                <c:pt idx="2">
                  <c:v>3.2</c:v>
                </c:pt>
                <c:pt idx="3">
                  <c:v>2</c:v>
                </c:pt>
                <c:pt idx="4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4"/>
        <c:axId val="140613416"/>
        <c:axId val="140613808"/>
      </c:barChart>
      <c:catAx>
        <c:axId val="14061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0613808"/>
        <c:crosses val="autoZero"/>
        <c:auto val="1"/>
        <c:lblAlgn val="ctr"/>
        <c:lblOffset val="100"/>
        <c:tickLblSkip val="1"/>
        <c:noMultiLvlLbl val="0"/>
      </c:catAx>
      <c:valAx>
        <c:axId val="140613808"/>
        <c:scaling>
          <c:orientation val="minMax"/>
          <c:min val="-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613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81933508311486"/>
          <c:y val="3.1639690871974359E-2"/>
          <c:w val="0.24273622047244095"/>
          <c:h val="0.22375765529308836"/>
        </c:manualLayout>
      </c:layout>
      <c:overlay val="1"/>
      <c:spPr>
        <a:noFill/>
      </c:spPr>
      <c:txPr>
        <a:bodyPr/>
        <a:lstStyle/>
        <a:p>
          <a:pPr>
            <a:defRPr sz="110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onstantia" pitchFamily="18" charset="0"/>
        </a:defRPr>
      </a:pPr>
      <a:endParaRPr lang="sk-SK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321741032370952E-2"/>
          <c:y val="5.1400554097404468E-2"/>
          <c:w val="0.87645603674540684"/>
          <c:h val="0.89719889180519141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'G15'!$B$23</c:f>
              <c:strCache>
                <c:ptCount val="1"/>
                <c:pt idx="0">
                  <c:v>Výbor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'G15'!$A$24:$A$28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'G15'!$B$24:$B$28</c:f>
              <c:numCache>
                <c:formatCode>General</c:formatCode>
                <c:ptCount val="5"/>
                <c:pt idx="0">
                  <c:v>6.0999999999999943</c:v>
                </c:pt>
                <c:pt idx="1">
                  <c:v>1.5</c:v>
                </c:pt>
                <c:pt idx="2">
                  <c:v>0.4</c:v>
                </c:pt>
                <c:pt idx="3">
                  <c:v>0.6</c:v>
                </c:pt>
                <c:pt idx="4">
                  <c:v>0.7</c:v>
                </c:pt>
              </c:numCache>
            </c:numRef>
          </c:val>
        </c:ser>
        <c:ser>
          <c:idx val="9"/>
          <c:order val="1"/>
          <c:tx>
            <c:strRef>
              <c:f>'G15'!$C$23</c:f>
              <c:strCache>
                <c:ptCount val="1"/>
                <c:pt idx="0">
                  <c:v>skutočnosť</c:v>
                </c:pt>
              </c:strCache>
            </c:strRef>
          </c:tx>
          <c:spPr>
            <a:solidFill>
              <a:srgbClr val="13B5EA"/>
            </a:solidFill>
          </c:spPr>
          <c:invertIfNegative val="0"/>
          <c:dLbls>
            <c:dLbl>
              <c:idx val="0"/>
              <c:layout>
                <c:manualLayout>
                  <c:x val="6.1890838206627684E-3"/>
                  <c:y val="-2.2907647907647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'G15'!$A$24:$A$28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'G15'!$C$24:$C$28</c:f>
              <c:numCache>
                <c:formatCode>General</c:formatCode>
                <c:ptCount val="5"/>
                <c:pt idx="0">
                  <c:v>0.1</c:v>
                </c:pt>
                <c:pt idx="1">
                  <c:v>-0.8</c:v>
                </c:pt>
                <c:pt idx="2">
                  <c:v>-0.5</c:v>
                </c:pt>
                <c:pt idx="3">
                  <c:v>-0.6</c:v>
                </c:pt>
                <c:pt idx="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4"/>
        <c:axId val="140614592"/>
        <c:axId val="140614984"/>
      </c:barChart>
      <c:catAx>
        <c:axId val="1406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40614984"/>
        <c:crosses val="autoZero"/>
        <c:auto val="1"/>
        <c:lblAlgn val="ctr"/>
        <c:lblOffset val="100"/>
        <c:noMultiLvlLbl val="0"/>
      </c:catAx>
      <c:valAx>
        <c:axId val="140614984"/>
        <c:scaling>
          <c:orientation val="minMax"/>
          <c:max val="7"/>
          <c:min val="-1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61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087493874884307"/>
          <c:y val="6.8291847041847056E-2"/>
          <c:w val="0.22634733158355208"/>
          <c:h val="0.23764654418197725"/>
        </c:manualLayout>
      </c:layout>
      <c:overlay val="1"/>
      <c:spPr>
        <a:noFill/>
      </c:spPr>
      <c:txPr>
        <a:bodyPr/>
        <a:lstStyle/>
        <a:p>
          <a:pPr>
            <a:defRPr sz="1100"/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onstantia" pitchFamily="18" charset="0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79702537182851E-2"/>
          <c:y val="3.6250364537766123E-2"/>
          <c:w val="0.93150918635170599"/>
          <c:h val="0.86229877515310582"/>
        </c:manualLayout>
      </c:layout>
      <c:lineChart>
        <c:grouping val="standard"/>
        <c:varyColors val="0"/>
        <c:ser>
          <c:idx val="0"/>
          <c:order val="0"/>
          <c:tx>
            <c:v>HDP b.c. 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'G16'!$E$3:$I$3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'G16'!$E$22:$I$22</c:f>
              <c:numCache>
                <c:formatCode>#\ ##0.0</c:formatCode>
                <c:ptCount val="5"/>
                <c:pt idx="0">
                  <c:v>3.4073253826122585</c:v>
                </c:pt>
                <c:pt idx="1">
                  <c:v>2.1320034829200418</c:v>
                </c:pt>
                <c:pt idx="2">
                  <c:v>3.8170399656981768</c:v>
                </c:pt>
                <c:pt idx="3">
                  <c:v>4.8693966384943277</c:v>
                </c:pt>
                <c:pt idx="4">
                  <c:v>5.1298520681401172</c:v>
                </c:pt>
              </c:numCache>
            </c:numRef>
          </c:val>
          <c:smooth val="0"/>
        </c:ser>
        <c:ser>
          <c:idx val="1"/>
          <c:order val="1"/>
          <c:tx>
            <c:v>Daňová báza</c:v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'G16'!$E$3:$I$3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'G16'!$E$38:$I$38</c:f>
              <c:numCache>
                <c:formatCode>0.0</c:formatCode>
                <c:ptCount val="5"/>
                <c:pt idx="0">
                  <c:v>2.239096676511644</c:v>
                </c:pt>
                <c:pt idx="1">
                  <c:v>1.2889160209433252</c:v>
                </c:pt>
                <c:pt idx="2">
                  <c:v>2.6452615359255178</c:v>
                </c:pt>
                <c:pt idx="3">
                  <c:v>3.9560294016518558</c:v>
                </c:pt>
                <c:pt idx="4">
                  <c:v>4.0652668975651167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615768"/>
        <c:axId val="140616160"/>
      </c:lineChart>
      <c:catAx>
        <c:axId val="14061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0616160"/>
        <c:crosses val="autoZero"/>
        <c:auto val="1"/>
        <c:lblAlgn val="ctr"/>
        <c:lblOffset val="100"/>
        <c:noMultiLvlLbl val="0"/>
      </c:catAx>
      <c:valAx>
        <c:axId val="14061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0615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038276465441804E-2"/>
          <c:y val="5.8816345873432485E-2"/>
          <c:w val="0.56180390728706253"/>
          <c:h val="8.11594922874388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79702537182851E-2"/>
          <c:y val="3.6250364537766123E-2"/>
          <c:w val="0.93150918635170599"/>
          <c:h val="0.86229877515310582"/>
        </c:manualLayout>
      </c:layout>
      <c:lineChart>
        <c:grouping val="standard"/>
        <c:varyColors val="0"/>
        <c:ser>
          <c:idx val="0"/>
          <c:order val="0"/>
          <c:tx>
            <c:v>Daňová báza - RVS2013-2015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5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</c:numLit>
          </c:cat>
          <c:val>
            <c:numRef>
              <c:f>'G17'!$E$38:$H$38</c:f>
              <c:numCache>
                <c:formatCode>0.0</c:formatCode>
                <c:ptCount val="4"/>
                <c:pt idx="0">
                  <c:v>2.7618199972629598</c:v>
                </c:pt>
                <c:pt idx="1">
                  <c:v>3.1434140816537424</c:v>
                </c:pt>
                <c:pt idx="2">
                  <c:v>4.5962277746287556</c:v>
                </c:pt>
                <c:pt idx="3">
                  <c:v>5.2499204474711645</c:v>
                </c:pt>
              </c:numCache>
            </c:numRef>
          </c:val>
          <c:smooth val="0"/>
        </c:ser>
        <c:ser>
          <c:idx val="1"/>
          <c:order val="1"/>
          <c:tx>
            <c:v>Daňová báza - RVS2014-2016</c:v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5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</c:numLit>
          </c:cat>
          <c:val>
            <c:numLit>
              <c:formatCode>General</c:formatCode>
              <c:ptCount val="5"/>
              <c:pt idx="0">
                <c:v>2.239096676511644</c:v>
              </c:pt>
              <c:pt idx="1">
                <c:v>1.2889160209433252</c:v>
              </c:pt>
              <c:pt idx="2">
                <c:v>2.6452615359255178</c:v>
              </c:pt>
              <c:pt idx="3">
                <c:v>3.9560294016518558</c:v>
              </c:pt>
              <c:pt idx="4">
                <c:v>4.0652668975651167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616944"/>
        <c:axId val="140617336"/>
      </c:lineChart>
      <c:catAx>
        <c:axId val="14061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0617336"/>
        <c:crosses val="autoZero"/>
        <c:auto val="1"/>
        <c:lblAlgn val="ctr"/>
        <c:lblOffset val="100"/>
        <c:noMultiLvlLbl val="0"/>
      </c:catAx>
      <c:valAx>
        <c:axId val="14061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061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760416666666666E-2"/>
          <c:y val="4.4705185185185181E-2"/>
          <c:w val="0.5368081018518519"/>
          <c:h val="0.14845707378060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03368328958876E-2"/>
          <c:y val="4.6296296296296294E-2"/>
          <c:w val="0.89941885389326337"/>
          <c:h val="0.86482283464566934"/>
        </c:manualLayout>
      </c:layout>
      <c:lineChart>
        <c:grouping val="standard"/>
        <c:varyColors val="0"/>
        <c:ser>
          <c:idx val="0"/>
          <c:order val="0"/>
          <c:tx>
            <c:v>RVS 2014-2016</c:v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strRef>
              <c:f>'G18,G19'!$B$4:$G$4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 OS</c:v>
                </c:pt>
                <c:pt idx="3">
                  <c:v>2014 R</c:v>
                </c:pt>
                <c:pt idx="4">
                  <c:v>2015 R</c:v>
                </c:pt>
                <c:pt idx="5">
                  <c:v>2016 R</c:v>
                </c:pt>
              </c:strCache>
            </c:strRef>
          </c:cat>
          <c:val>
            <c:numRef>
              <c:f>'G18,G19'!$B$61:$G$61</c:f>
              <c:numCache>
                <c:formatCode>0.0%</c:formatCode>
                <c:ptCount val="6"/>
                <c:pt idx="0">
                  <c:v>0.25969896429633377</c:v>
                </c:pt>
                <c:pt idx="1">
                  <c:v>0.2547206361316639</c:v>
                </c:pt>
                <c:pt idx="2">
                  <c:v>0.26802470052076727</c:v>
                </c:pt>
                <c:pt idx="3">
                  <c:v>0.2645638934591717</c:v>
                </c:pt>
                <c:pt idx="4">
                  <c:v>0.25521018018768266</c:v>
                </c:pt>
                <c:pt idx="5">
                  <c:v>0.25267688879084338</c:v>
                </c:pt>
              </c:numCache>
            </c:numRef>
          </c:val>
          <c:smooth val="0"/>
        </c:ser>
        <c:ser>
          <c:idx val="1"/>
          <c:order val="1"/>
          <c:tx>
            <c:v>VpDP september 2013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'G18,G19'!$B$4:$G$4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 OS</c:v>
                </c:pt>
                <c:pt idx="3">
                  <c:v>2014 R</c:v>
                </c:pt>
                <c:pt idx="4">
                  <c:v>2015 R</c:v>
                </c:pt>
                <c:pt idx="5">
                  <c:v>2016 R</c:v>
                </c:pt>
              </c:strCache>
            </c:strRef>
          </c:cat>
          <c:val>
            <c:numRef>
              <c:f>'G18,G19'!$B$62:$G$62</c:f>
              <c:numCache>
                <c:formatCode>0.0%</c:formatCode>
                <c:ptCount val="6"/>
                <c:pt idx="0">
                  <c:v>0.25969896429633377</c:v>
                </c:pt>
                <c:pt idx="1">
                  <c:v>0.2547206361316639</c:v>
                </c:pt>
                <c:pt idx="2">
                  <c:v>0.26733964344372524</c:v>
                </c:pt>
                <c:pt idx="3">
                  <c:v>0.25865948593776189</c:v>
                </c:pt>
                <c:pt idx="4">
                  <c:v>0.25306239204410674</c:v>
                </c:pt>
                <c:pt idx="5">
                  <c:v>0.25053380525523139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618120"/>
        <c:axId val="140618512"/>
      </c:lineChart>
      <c:catAx>
        <c:axId val="14061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0618512"/>
        <c:crosses val="autoZero"/>
        <c:auto val="1"/>
        <c:lblAlgn val="ctr"/>
        <c:lblOffset val="100"/>
        <c:noMultiLvlLbl val="0"/>
      </c:catAx>
      <c:valAx>
        <c:axId val="140618512"/>
        <c:scaling>
          <c:orientation val="minMax"/>
          <c:max val="0.28000000000000003"/>
          <c:min val="0.24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0618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07152230971129"/>
          <c:y val="0.73205963837853605"/>
          <c:w val="0.37196303587051621"/>
          <c:h val="0.13368110236220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05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61592300962376E-2"/>
          <c:y val="2.7777777777777776E-2"/>
          <c:w val="0.91018285214348194"/>
          <c:h val="0.88797098279381748"/>
        </c:manualLayout>
      </c:layout>
      <c:barChart>
        <c:barDir val="col"/>
        <c:grouping val="stacked"/>
        <c:varyColors val="0"/>
        <c:ser>
          <c:idx val="1"/>
          <c:order val="0"/>
          <c:tx>
            <c:v>nové legislatívne opatrenia</c:v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'G18,G19'!$B$4:$G$4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 OS</c:v>
                </c:pt>
                <c:pt idx="3">
                  <c:v>2014 R</c:v>
                </c:pt>
                <c:pt idx="4">
                  <c:v>2015 R</c:v>
                </c:pt>
                <c:pt idx="5">
                  <c:v>2016 R</c:v>
                </c:pt>
              </c:strCache>
            </c:strRef>
          </c:cat>
          <c:val>
            <c:numRef>
              <c:f>'G18,G19'!$B$65:$G$65</c:f>
              <c:numCache>
                <c:formatCode>General</c:formatCode>
                <c:ptCount val="6"/>
                <c:pt idx="2" formatCode="0.0%">
                  <c:v>0</c:v>
                </c:pt>
                <c:pt idx="3" formatCode="0.0%">
                  <c:v>2.1501058780232073E-3</c:v>
                </c:pt>
                <c:pt idx="4" formatCode="0.0%">
                  <c:v>2.1477881435759084E-3</c:v>
                </c:pt>
                <c:pt idx="5" formatCode="0.0%">
                  <c:v>2.143083535611952E-3</c:v>
                </c:pt>
              </c:numCache>
            </c:numRef>
          </c:val>
        </c:ser>
        <c:ser>
          <c:idx val="0"/>
          <c:order val="1"/>
          <c:tx>
            <c:v>ostatné opatrenia</c:v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'G18,G19'!$B$4:$G$4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 OS</c:v>
                </c:pt>
                <c:pt idx="3">
                  <c:v>2014 R</c:v>
                </c:pt>
                <c:pt idx="4">
                  <c:v>2015 R</c:v>
                </c:pt>
                <c:pt idx="5">
                  <c:v>2016 R</c:v>
                </c:pt>
              </c:strCache>
            </c:strRef>
          </c:cat>
          <c:val>
            <c:numRef>
              <c:f>'G18,G19'!$B$64:$G$64</c:f>
              <c:numCache>
                <c:formatCode>General</c:formatCode>
                <c:ptCount val="6"/>
                <c:pt idx="2" formatCode="0.0%">
                  <c:v>6.8505707704202064E-4</c:v>
                </c:pt>
                <c:pt idx="3" formatCode="0.0%">
                  <c:v>3.7543016433865656E-3</c:v>
                </c:pt>
                <c:pt idx="4" formatCode="0.0%">
                  <c:v>0</c:v>
                </c:pt>
                <c:pt idx="5" formatCode="0.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0619296"/>
        <c:axId val="140619688"/>
      </c:barChart>
      <c:catAx>
        <c:axId val="14061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0619688"/>
        <c:crosses val="autoZero"/>
        <c:auto val="1"/>
        <c:lblAlgn val="ctr"/>
        <c:lblOffset val="100"/>
        <c:noMultiLvlLbl val="0"/>
      </c:catAx>
      <c:valAx>
        <c:axId val="14061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061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17804024496937"/>
          <c:y val="0.1116892680081656"/>
          <c:w val="0.43315529308836398"/>
          <c:h val="0.16060987168270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050"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91426071741033"/>
          <c:y val="2.5428331875182269E-2"/>
          <c:w val="0.85580293088363946"/>
          <c:h val="0.8425925925925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'G02'!$A$4</c:f>
              <c:strCache>
                <c:ptCount val="1"/>
                <c:pt idx="0">
                  <c:v>MF SR R2013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'G02'!$C$4:$C$11</c:f>
              <c:strCache>
                <c:ptCount val="8"/>
                <c:pt idx="0">
                  <c:v>Kompenzácie</c:v>
                </c:pt>
                <c:pt idx="3">
                  <c:v>priemer scenárov</c:v>
                </c:pt>
                <c:pt idx="7">
                  <c:v>Výdavky na nákup T+S</c:v>
                </c:pt>
              </c:strCache>
            </c:strRef>
          </c:cat>
          <c:val>
            <c:numRef>
              <c:f>'G02'!$B$4</c:f>
              <c:numCache>
                <c:formatCode>#,##0</c:formatCode>
                <c:ptCount val="1"/>
                <c:pt idx="0">
                  <c:v>319124</c:v>
                </c:pt>
              </c:numCache>
            </c:numRef>
          </c:val>
        </c:ser>
        <c:ser>
          <c:idx val="1"/>
          <c:order val="1"/>
          <c:tx>
            <c:strRef>
              <c:f>'G02'!$A$5</c:f>
              <c:strCache>
                <c:ptCount val="1"/>
                <c:pt idx="0">
                  <c:v>RRZ R2013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'G02'!$C$4:$C$11</c:f>
              <c:strCache>
                <c:ptCount val="8"/>
                <c:pt idx="0">
                  <c:v>Kompenzácie</c:v>
                </c:pt>
                <c:pt idx="3">
                  <c:v>priemer scenárov</c:v>
                </c:pt>
                <c:pt idx="7">
                  <c:v>Výdavky na nákup T+S</c:v>
                </c:pt>
              </c:strCache>
            </c:strRef>
          </c:cat>
          <c:val>
            <c:numRef>
              <c:f>'G02'!$B$5</c:f>
              <c:numCache>
                <c:formatCode>#,##0</c:formatCode>
                <c:ptCount val="1"/>
                <c:pt idx="0">
                  <c:v>327537.56</c:v>
                </c:pt>
              </c:numCache>
            </c:numRef>
          </c:val>
        </c:ser>
        <c:ser>
          <c:idx val="2"/>
          <c:order val="2"/>
          <c:tx>
            <c:strRef>
              <c:f>'G02'!$A$6</c:f>
              <c:strCache>
                <c:ptCount val="1"/>
                <c:pt idx="0">
                  <c:v>MF SR OS2013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cat>
            <c:strRef>
              <c:f>'G02'!$C$4:$C$11</c:f>
              <c:strCache>
                <c:ptCount val="8"/>
                <c:pt idx="0">
                  <c:v>Kompenzácie</c:v>
                </c:pt>
                <c:pt idx="3">
                  <c:v>priemer scenárov</c:v>
                </c:pt>
                <c:pt idx="7">
                  <c:v>Výdavky na nákup T+S</c:v>
                </c:pt>
              </c:strCache>
            </c:strRef>
          </c:cat>
          <c:val>
            <c:numRef>
              <c:f>'G02'!$B$6</c:f>
              <c:numCache>
                <c:formatCode>#,##0</c:formatCode>
                <c:ptCount val="1"/>
                <c:pt idx="0">
                  <c:v>347222</c:v>
                </c:pt>
              </c:numCache>
            </c:numRef>
          </c:val>
        </c:ser>
        <c:ser>
          <c:idx val="3"/>
          <c:order val="3"/>
          <c:tx>
            <c:strRef>
              <c:f>'G02'!$A$7</c:f>
              <c:strCache>
                <c:ptCount val="1"/>
                <c:pt idx="0">
                  <c:v>RRZ OS2013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strRef>
              <c:f>'G02'!$C$4:$C$11</c:f>
              <c:strCache>
                <c:ptCount val="8"/>
                <c:pt idx="0">
                  <c:v>Kompenzácie</c:v>
                </c:pt>
                <c:pt idx="3">
                  <c:v>priemer scenárov</c:v>
                </c:pt>
                <c:pt idx="7">
                  <c:v>Výdavky na nákup T+S</c:v>
                </c:pt>
              </c:strCache>
            </c:strRef>
          </c:cat>
          <c:val>
            <c:numRef>
              <c:f>'G02'!$B$7</c:f>
              <c:numCache>
                <c:formatCode>#,##0</c:formatCode>
                <c:ptCount val="1"/>
                <c:pt idx="0">
                  <c:v>423146.75548545719</c:v>
                </c:pt>
              </c:numCache>
            </c:numRef>
          </c:val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cat>
            <c:strRef>
              <c:f>'G02'!$C$4:$C$11</c:f>
              <c:strCache>
                <c:ptCount val="8"/>
                <c:pt idx="0">
                  <c:v>Kompenzácie</c:v>
                </c:pt>
                <c:pt idx="3">
                  <c:v>priemer scenárov</c:v>
                </c:pt>
                <c:pt idx="7">
                  <c:v>Výdavky na nákup T+S</c:v>
                </c:pt>
              </c:strCache>
            </c:strRef>
          </c:cat>
          <c:val>
            <c:numRef>
              <c:f>'G2'!#REF!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'G02'!$C$4:$C$11</c:f>
              <c:strCache>
                <c:ptCount val="8"/>
                <c:pt idx="0">
                  <c:v>Kompenzácie</c:v>
                </c:pt>
                <c:pt idx="3">
                  <c:v>priemer scenárov</c:v>
                </c:pt>
                <c:pt idx="7">
                  <c:v>Výdavky na nákup T+S</c:v>
                </c:pt>
              </c:strCache>
            </c:strRef>
          </c:cat>
          <c:val>
            <c:numRef>
              <c:f>'G02'!$B$10</c:f>
              <c:numCache>
                <c:formatCode>#,##0</c:formatCode>
                <c:ptCount val="1"/>
                <c:pt idx="0">
                  <c:v>199323</c:v>
                </c:pt>
              </c:numCache>
            </c:numRef>
          </c:val>
        </c:ser>
        <c:ser>
          <c:idx val="6"/>
          <c:order val="6"/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'G02'!$C$4:$C$11</c:f>
              <c:strCache>
                <c:ptCount val="8"/>
                <c:pt idx="0">
                  <c:v>Kompenzácie</c:v>
                </c:pt>
                <c:pt idx="3">
                  <c:v>priemer scenárov</c:v>
                </c:pt>
                <c:pt idx="7">
                  <c:v>Výdavky na nákup T+S</c:v>
                </c:pt>
              </c:strCache>
            </c:strRef>
          </c:cat>
          <c:val>
            <c:numRef>
              <c:f>'G02'!$B$11</c:f>
              <c:numCache>
                <c:formatCode>#,##0</c:formatCode>
                <c:ptCount val="1"/>
                <c:pt idx="0">
                  <c:v>213207.1</c:v>
                </c:pt>
              </c:numCache>
            </c:numRef>
          </c:val>
        </c:ser>
        <c:ser>
          <c:idx val="7"/>
          <c:order val="7"/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cat>
            <c:strRef>
              <c:f>'G02'!$C$4:$C$11</c:f>
              <c:strCache>
                <c:ptCount val="8"/>
                <c:pt idx="0">
                  <c:v>Kompenzácie</c:v>
                </c:pt>
                <c:pt idx="3">
                  <c:v>priemer scenárov</c:v>
                </c:pt>
                <c:pt idx="7">
                  <c:v>Výdavky na nákup T+S</c:v>
                </c:pt>
              </c:strCache>
            </c:strRef>
          </c:cat>
          <c:val>
            <c:numRef>
              <c:f>'G02'!$B$12</c:f>
              <c:numCache>
                <c:formatCode>#,##0</c:formatCode>
                <c:ptCount val="1"/>
                <c:pt idx="0">
                  <c:v>231019</c:v>
                </c:pt>
              </c:numCache>
            </c:numRef>
          </c:val>
        </c:ser>
        <c:ser>
          <c:idx val="8"/>
          <c:order val="8"/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strRef>
              <c:f>'G02'!$C$4:$C$11</c:f>
              <c:strCache>
                <c:ptCount val="8"/>
                <c:pt idx="0">
                  <c:v>Kompenzácie</c:v>
                </c:pt>
                <c:pt idx="3">
                  <c:v>priemer scenárov</c:v>
                </c:pt>
                <c:pt idx="7">
                  <c:v>Výdavky na nákup T+S</c:v>
                </c:pt>
              </c:strCache>
            </c:strRef>
          </c:cat>
          <c:val>
            <c:numRef>
              <c:f>'G02'!$B$13</c:f>
              <c:numCache>
                <c:formatCode>#,##0</c:formatCode>
                <c:ptCount val="1"/>
                <c:pt idx="0">
                  <c:v>246316.54417029634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69608"/>
        <c:axId val="140470000"/>
      </c:barChart>
      <c:catAx>
        <c:axId val="140469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0470000"/>
        <c:crosses val="autoZero"/>
        <c:auto val="1"/>
        <c:lblAlgn val="ctr"/>
        <c:lblOffset val="100"/>
        <c:noMultiLvlLbl val="0"/>
      </c:catAx>
      <c:valAx>
        <c:axId val="140470000"/>
        <c:scaling>
          <c:orientation val="minMax"/>
          <c:max val="4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0469608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1627274715660538"/>
          <c:y val="0.16319335083114608"/>
          <c:w val="0.19897681539807524"/>
          <c:h val="0.22916885389326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00309218627472"/>
          <c:y val="5.4414372978136567E-2"/>
          <c:w val="0.84985439303831101"/>
          <c:h val="0.850621307190950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'G20,G21'!$A$3</c:f>
              <c:strCache>
                <c:ptCount val="1"/>
                <c:pt idx="0">
                  <c:v>MF SR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'G20,G21'!$B$3</c:f>
              <c:numCache>
                <c:formatCode>#,##0</c:formatCode>
                <c:ptCount val="1"/>
                <c:pt idx="0">
                  <c:v>1275821</c:v>
                </c:pt>
              </c:numCache>
            </c:numRef>
          </c:val>
        </c:ser>
        <c:ser>
          <c:idx val="0"/>
          <c:order val="1"/>
          <c:tx>
            <c:strRef>
              <c:f>'G20,G21'!$A$4</c:f>
              <c:strCache>
                <c:ptCount val="1"/>
                <c:pt idx="0">
                  <c:v>RRZ 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val>
            <c:numRef>
              <c:f>'G20,G21'!$B$4</c:f>
              <c:numCache>
                <c:formatCode>#,##0</c:formatCode>
                <c:ptCount val="1"/>
                <c:pt idx="0">
                  <c:v>1504758.2085129186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</c:numLit>
          </c:val>
        </c:ser>
        <c:ser>
          <c:idx val="3"/>
          <c:order val="3"/>
          <c:tx>
            <c:strRef>
              <c:f>'G20,G21'!$A$7</c:f>
              <c:strCache>
                <c:ptCount val="1"/>
                <c:pt idx="0">
                  <c:v>MF SR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'G20,G21'!$B$7</c:f>
              <c:numCache>
                <c:formatCode>#,##0</c:formatCode>
                <c:ptCount val="1"/>
                <c:pt idx="0">
                  <c:v>874228</c:v>
                </c:pt>
              </c:numCache>
            </c:numRef>
          </c:val>
        </c:ser>
        <c:ser>
          <c:idx val="4"/>
          <c:order val="4"/>
          <c:tx>
            <c:strRef>
              <c:f>'G20,G21'!$A$8</c:f>
              <c:strCache>
                <c:ptCount val="1"/>
                <c:pt idx="0">
                  <c:v>RRZ 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val>
            <c:numRef>
              <c:f>'G20,G21'!$B$8</c:f>
              <c:numCache>
                <c:formatCode>#,##0</c:formatCode>
                <c:ptCount val="1"/>
                <c:pt idx="0">
                  <c:v>1027335.5470977474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</c:numLit>
          </c:val>
        </c:ser>
        <c:ser>
          <c:idx val="6"/>
          <c:order val="6"/>
          <c:tx>
            <c:strRef>
              <c:f>'G20,G21'!$A$11</c:f>
              <c:strCache>
                <c:ptCount val="1"/>
                <c:pt idx="0">
                  <c:v>MF SR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'G20,G21'!$B$11</c:f>
              <c:numCache>
                <c:formatCode>#,##0</c:formatCode>
                <c:ptCount val="1"/>
                <c:pt idx="0">
                  <c:v>750578</c:v>
                </c:pt>
              </c:numCache>
            </c:numRef>
          </c:val>
        </c:ser>
        <c:ser>
          <c:idx val="7"/>
          <c:order val="7"/>
          <c:tx>
            <c:strRef>
              <c:f>'G20,G21'!$A$12</c:f>
              <c:strCache>
                <c:ptCount val="1"/>
                <c:pt idx="0">
                  <c:v>RRZ 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val>
            <c:numRef>
              <c:f>'G20,G21'!$B$12</c:f>
              <c:numCache>
                <c:formatCode>#,##0</c:formatCode>
                <c:ptCount val="1"/>
                <c:pt idx="0">
                  <c:v>750578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993136"/>
        <c:axId val="178993528"/>
      </c:barChart>
      <c:catAx>
        <c:axId val="1789931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78993528"/>
        <c:crosses val="autoZero"/>
        <c:auto val="1"/>
        <c:lblAlgn val="ctr"/>
        <c:lblOffset val="100"/>
        <c:noMultiLvlLbl val="0"/>
      </c:catAx>
      <c:valAx>
        <c:axId val="17899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789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4257895888014003"/>
          <c:y val="0.21586519348111322"/>
          <c:w val="0.13494501387700403"/>
          <c:h val="0.16483638192779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4300710674868"/>
          <c:y val="0.12767447441165025"/>
          <c:w val="0.82822440944881892"/>
          <c:h val="0.777361111111111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'G20,G21'!$A$3</c:f>
              <c:strCache>
                <c:ptCount val="1"/>
                <c:pt idx="0">
                  <c:v>MF SR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'G20,G21'!$B$19</c:f>
              <c:numCache>
                <c:formatCode>#,##0</c:formatCode>
                <c:ptCount val="1"/>
                <c:pt idx="0">
                  <c:v>334222</c:v>
                </c:pt>
              </c:numCache>
            </c:numRef>
          </c:val>
        </c:ser>
        <c:ser>
          <c:idx val="0"/>
          <c:order val="1"/>
          <c:tx>
            <c:strRef>
              <c:f>'G20,G21'!$A$4</c:f>
              <c:strCache>
                <c:ptCount val="1"/>
                <c:pt idx="0">
                  <c:v>RRZ 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val>
            <c:numRef>
              <c:f>'G20,G21'!$B$20</c:f>
              <c:numCache>
                <c:formatCode>#,##0</c:formatCode>
                <c:ptCount val="1"/>
                <c:pt idx="0">
                  <c:v>407304.13082080183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</c:numLit>
          </c:val>
        </c:ser>
        <c:ser>
          <c:idx val="3"/>
          <c:order val="3"/>
          <c:tx>
            <c:strRef>
              <c:f>'G20,G21'!$A$7</c:f>
              <c:strCache>
                <c:ptCount val="1"/>
                <c:pt idx="0">
                  <c:v>MF SR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'G20,G21'!$B$23</c:f>
              <c:numCache>
                <c:formatCode>#,##0</c:formatCode>
                <c:ptCount val="1"/>
                <c:pt idx="0">
                  <c:v>201226</c:v>
                </c:pt>
              </c:numCache>
            </c:numRef>
          </c:val>
        </c:ser>
        <c:ser>
          <c:idx val="4"/>
          <c:order val="4"/>
          <c:tx>
            <c:strRef>
              <c:f>'G20,G21'!$A$8</c:f>
              <c:strCache>
                <c:ptCount val="1"/>
                <c:pt idx="0">
                  <c:v>RRZ 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val>
            <c:numRef>
              <c:f>'G20,G21'!$B$24</c:f>
              <c:numCache>
                <c:formatCode>#,##0</c:formatCode>
                <c:ptCount val="1"/>
                <c:pt idx="0">
                  <c:v>214550.72057801328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</c:numLit>
          </c:val>
        </c:ser>
        <c:ser>
          <c:idx val="6"/>
          <c:order val="6"/>
          <c:tx>
            <c:strRef>
              <c:f>'G20,G21'!$A$11</c:f>
              <c:strCache>
                <c:ptCount val="1"/>
                <c:pt idx="0">
                  <c:v>MF SR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'G20,G21'!$B$27</c:f>
              <c:numCache>
                <c:formatCode>#,##0</c:formatCode>
                <c:ptCount val="1"/>
                <c:pt idx="0">
                  <c:v>111400</c:v>
                </c:pt>
              </c:numCache>
            </c:numRef>
          </c:val>
        </c:ser>
        <c:ser>
          <c:idx val="7"/>
          <c:order val="7"/>
          <c:tx>
            <c:strRef>
              <c:f>'G20,G21'!$A$12</c:f>
              <c:strCache>
                <c:ptCount val="1"/>
                <c:pt idx="0">
                  <c:v>RRZ 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val>
            <c:numRef>
              <c:f>'G20,G21'!$B$28</c:f>
              <c:numCache>
                <c:formatCode>#,##0</c:formatCode>
                <c:ptCount val="1"/>
                <c:pt idx="0">
                  <c:v>123034.49249203126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994312"/>
        <c:axId val="178994704"/>
      </c:barChart>
      <c:catAx>
        <c:axId val="1789943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78994704"/>
        <c:crosses val="autoZero"/>
        <c:auto val="1"/>
        <c:lblAlgn val="ctr"/>
        <c:lblOffset val="100"/>
        <c:noMultiLvlLbl val="0"/>
      </c:catAx>
      <c:valAx>
        <c:axId val="17899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78994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4257895888014003"/>
          <c:y val="0.21586519348111322"/>
          <c:w val="0.1260927821331049"/>
          <c:h val="0.164836381927790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'G22'!$A$3</c:f>
              <c:strCache>
                <c:ptCount val="1"/>
                <c:pt idx="0">
                  <c:v>Predpoklad rozpočtu - Memorandum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-3,9%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-7,5%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'G22'!$B$2:$C$2</c:f>
              <c:strCache>
                <c:ptCount val="2"/>
                <c:pt idx="0">
                  <c:v>Osobné výdavky</c:v>
                </c:pt>
                <c:pt idx="1">
                  <c:v>Tovary a služby</c:v>
                </c:pt>
              </c:strCache>
            </c:strRef>
          </c:cat>
          <c:val>
            <c:numRef>
              <c:f>'G22'!$B$3:$C$3</c:f>
              <c:numCache>
                <c:formatCode>#\ ##0.000</c:formatCode>
                <c:ptCount val="2"/>
                <c:pt idx="0">
                  <c:v>-3.8739544581678352E-2</c:v>
                </c:pt>
                <c:pt idx="1">
                  <c:v>-7.5142762414549771E-2</c:v>
                </c:pt>
              </c:numCache>
            </c:numRef>
          </c:val>
        </c:ser>
        <c:ser>
          <c:idx val="1"/>
          <c:order val="1"/>
          <c:tx>
            <c:strRef>
              <c:f>'G22'!$A$4</c:f>
              <c:strCache>
                <c:ptCount val="1"/>
                <c:pt idx="0">
                  <c:v>Aktuálny rozpočet obcí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8,5%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10,5%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'G22'!$B$2:$C$2</c:f>
              <c:strCache>
                <c:ptCount val="2"/>
                <c:pt idx="0">
                  <c:v>Osobné výdavky</c:v>
                </c:pt>
                <c:pt idx="1">
                  <c:v>Tovary a služby</c:v>
                </c:pt>
              </c:strCache>
            </c:strRef>
          </c:cat>
          <c:val>
            <c:numRef>
              <c:f>'G22'!$B$4:$C$4</c:f>
              <c:numCache>
                <c:formatCode>#\ ##0.000</c:formatCode>
                <c:ptCount val="2"/>
                <c:pt idx="0">
                  <c:v>8.4128046670612022E-2</c:v>
                </c:pt>
                <c:pt idx="1">
                  <c:v>0.10517105360910084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995488"/>
        <c:axId val="178995880"/>
      </c:barChart>
      <c:catAx>
        <c:axId val="1789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78995880"/>
        <c:crosses val="autoZero"/>
        <c:auto val="1"/>
        <c:lblAlgn val="ctr"/>
        <c:lblOffset val="100"/>
        <c:noMultiLvlLbl val="0"/>
      </c:catAx>
      <c:valAx>
        <c:axId val="178995880"/>
        <c:scaling>
          <c:orientation val="minMax"/>
          <c:max val="0.1200000000000000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7899548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614982502187223"/>
          <c:y val="0.82928186060075804"/>
          <c:w val="0.54992235345581797"/>
          <c:h val="0.14294036162146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>
                <a:latin typeface="Constantia" panose="02030602050306030303" pitchFamily="18" charset="0"/>
              </a:rPr>
              <a:t>Nedaňové príjmy</a:t>
            </a:r>
          </a:p>
        </c:rich>
      </c:tx>
      <c:layout>
        <c:manualLayout>
          <c:xMode val="edge"/>
          <c:yMode val="edge"/>
          <c:x val="0.3072360017497812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7.5984033245844268E-2"/>
          <c:y val="5.0925925925925923E-2"/>
          <c:w val="0.88448753280839909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'G23-G26'!$A$7</c:f>
              <c:strCache>
                <c:ptCount val="1"/>
                <c:pt idx="0">
                  <c:v>MF SR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'G23-G26'!$B$7:$E$7</c:f>
              <c:numCache>
                <c:formatCode>0.0</c:formatCode>
                <c:ptCount val="4"/>
                <c:pt idx="3">
                  <c:v>58.806163163411661</c:v>
                </c:pt>
              </c:numCache>
            </c:numRef>
          </c:val>
        </c:ser>
        <c:ser>
          <c:idx val="1"/>
          <c:order val="1"/>
          <c:tx>
            <c:strRef>
              <c:f>'G23-G26'!$A$8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'G23-G26'!$B$8:$F$8</c:f>
              <c:numCache>
                <c:formatCode>0.0</c:formatCode>
                <c:ptCount val="5"/>
                <c:pt idx="4">
                  <c:v>45.825296339710818</c:v>
                </c:pt>
              </c:numCache>
            </c:numRef>
          </c:val>
        </c:ser>
        <c:ser>
          <c:idx val="2"/>
          <c:order val="2"/>
          <c:tx>
            <c:strRef>
              <c:f>'G23-G26'!$A$9</c:f>
              <c:strCache>
                <c:ptCount val="1"/>
                <c:pt idx="0">
                  <c:v>Obce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'G23-G26'!$B$9:$G$9</c:f>
              <c:numCache>
                <c:formatCode>0.0</c:formatCode>
                <c:ptCount val="6"/>
                <c:pt idx="5">
                  <c:v>65.786698916124323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8996664"/>
        <c:axId val="178997056"/>
      </c:barChart>
      <c:lineChart>
        <c:grouping val="standard"/>
        <c:varyColors val="0"/>
        <c:ser>
          <c:idx val="3"/>
          <c:order val="3"/>
          <c:tx>
            <c:strRef>
              <c:f>'G23-G26'!$A$3</c:f>
              <c:strCache>
                <c:ptCount val="1"/>
                <c:pt idx="0">
                  <c:v>Q1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'G23-G26'!$B$3:$M$3</c:f>
              <c:numCache>
                <c:formatCode>0.0</c:formatCode>
                <c:ptCount val="12"/>
                <c:pt idx="0">
                  <c:v>21.240614414492157</c:v>
                </c:pt>
                <c:pt idx="1">
                  <c:v>21.240614414492157</c:v>
                </c:pt>
                <c:pt idx="2">
                  <c:v>21.240614414492157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'G23-G26'!$A$4</c:f>
              <c:strCache>
                <c:ptCount val="1"/>
                <c:pt idx="0">
                  <c:v>Q2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'G23-G26'!$B$4:$M$4</c:f>
              <c:numCache>
                <c:formatCode>0.0</c:formatCode>
                <c:ptCount val="12"/>
                <c:pt idx="3">
                  <c:v>45.830540916362089</c:v>
                </c:pt>
                <c:pt idx="4">
                  <c:v>45.830540916362089</c:v>
                </c:pt>
                <c:pt idx="5">
                  <c:v>45.830540916362089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'G23-G26'!$A$5</c:f>
              <c:strCache>
                <c:ptCount val="1"/>
                <c:pt idx="0">
                  <c:v>Q3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'G23-G26'!$B$5:$M$5</c:f>
              <c:numCache>
                <c:formatCode>0.0</c:formatCode>
                <c:ptCount val="12"/>
                <c:pt idx="6">
                  <c:v>67.285988956017775</c:v>
                </c:pt>
                <c:pt idx="7">
                  <c:v>67.285988956017775</c:v>
                </c:pt>
                <c:pt idx="8">
                  <c:v>67.285988956017775</c:v>
                </c:pt>
              </c:numCache>
            </c:numRef>
          </c:val>
          <c:smooth val="0"/>
        </c:ser>
        <c:ser>
          <c:idx val="6"/>
          <c:order val="6"/>
          <c:tx>
            <c:v>Kvartálny vývoj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'G23-G26'!$B$6:$M$6</c:f>
              <c:numCache>
                <c:formatCode>0.0</c:formatCode>
                <c:ptCount val="12"/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96664"/>
        <c:axId val="178997056"/>
      </c:lineChart>
      <c:catAx>
        <c:axId val="17899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78997056"/>
        <c:crosses val="autoZero"/>
        <c:auto val="1"/>
        <c:lblAlgn val="ctr"/>
        <c:lblOffset val="100"/>
        <c:noMultiLvlLbl val="0"/>
      </c:catAx>
      <c:valAx>
        <c:axId val="178997056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78996664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5334273893729389"/>
          <c:y val="0.58570055493737339"/>
          <c:w val="0.32721282721015804"/>
          <c:h val="0.25594391066792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>
                <a:latin typeface="Constantia" panose="02030602050306030303" pitchFamily="18" charset="0"/>
              </a:rPr>
              <a:t>Kompenzácie</a:t>
            </a:r>
          </a:p>
        </c:rich>
      </c:tx>
      <c:layout>
        <c:manualLayout>
          <c:xMode val="edge"/>
          <c:yMode val="edge"/>
          <c:x val="0.3072360017497812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7.2573856656664715E-2"/>
          <c:y val="6.1261877149077285E-2"/>
          <c:w val="0.88448753280839909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'G23-G26'!$A$7</c:f>
              <c:strCache>
                <c:ptCount val="1"/>
                <c:pt idx="0">
                  <c:v>MF SR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'G23-G26'!$B$22:$E$22</c:f>
              <c:numCache>
                <c:formatCode>0.0</c:formatCode>
                <c:ptCount val="4"/>
                <c:pt idx="3">
                  <c:v>49.389994638017562</c:v>
                </c:pt>
              </c:numCache>
            </c:numRef>
          </c:val>
        </c:ser>
        <c:ser>
          <c:idx val="1"/>
          <c:order val="1"/>
          <c:tx>
            <c:strRef>
              <c:f>'G23-G26'!$A$8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'G23-G26'!$B$23:$F$23</c:f>
              <c:numCache>
                <c:formatCode>0.0</c:formatCode>
                <c:ptCount val="5"/>
                <c:pt idx="4">
                  <c:v>41.875692714341639</c:v>
                </c:pt>
              </c:numCache>
            </c:numRef>
          </c:val>
        </c:ser>
        <c:ser>
          <c:idx val="2"/>
          <c:order val="2"/>
          <c:tx>
            <c:strRef>
              <c:f>'G23-G26'!$A$9</c:f>
              <c:strCache>
                <c:ptCount val="1"/>
                <c:pt idx="0">
                  <c:v>Obce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'G23-G26'!$B$24:$G$24</c:f>
              <c:numCache>
                <c:formatCode>0.0</c:formatCode>
                <c:ptCount val="6"/>
                <c:pt idx="5">
                  <c:v>47.34763707541741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8997840"/>
        <c:axId val="178998232"/>
      </c:barChart>
      <c:lineChart>
        <c:grouping val="standard"/>
        <c:varyColors val="0"/>
        <c:ser>
          <c:idx val="3"/>
          <c:order val="3"/>
          <c:tx>
            <c:v>Kvartálny vývoj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'G23-G26'!$B$18:$M$18</c:f>
              <c:numCache>
                <c:formatCode>0.0</c:formatCode>
                <c:ptCount val="12"/>
                <c:pt idx="0">
                  <c:v>17.807935997572486</c:v>
                </c:pt>
                <c:pt idx="1">
                  <c:v>17.807935997572486</c:v>
                </c:pt>
                <c:pt idx="2">
                  <c:v>17.807935997572486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'G23-G26'!$A$4</c:f>
              <c:strCache>
                <c:ptCount val="1"/>
                <c:pt idx="0">
                  <c:v>Q2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'G23-G26'!$B$19:$M$19</c:f>
              <c:numCache>
                <c:formatCode>0.0</c:formatCode>
                <c:ptCount val="12"/>
                <c:pt idx="3">
                  <c:v>41.8789975486049</c:v>
                </c:pt>
                <c:pt idx="4">
                  <c:v>41.8789975486049</c:v>
                </c:pt>
                <c:pt idx="5">
                  <c:v>41.8789975486049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'G23-G26'!$A$5</c:f>
              <c:strCache>
                <c:ptCount val="1"/>
                <c:pt idx="0">
                  <c:v>Q3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'G23-G26'!$B$20:$M$20</c:f>
              <c:numCache>
                <c:formatCode>0.0</c:formatCode>
                <c:ptCount val="12"/>
                <c:pt idx="6">
                  <c:v>65.786570972107882</c:v>
                </c:pt>
                <c:pt idx="7">
                  <c:v>65.786570972107882</c:v>
                </c:pt>
                <c:pt idx="8">
                  <c:v>65.786570972107882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'G23-G26'!$A$6</c:f>
              <c:strCache>
                <c:ptCount val="1"/>
                <c:pt idx="0">
                  <c:v>Q4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'G23-G26'!$B$6:$M$6</c:f>
              <c:numCache>
                <c:formatCode>0.0</c:formatCode>
                <c:ptCount val="12"/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97840"/>
        <c:axId val="178998232"/>
      </c:lineChart>
      <c:catAx>
        <c:axId val="17899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78998232"/>
        <c:crosses val="autoZero"/>
        <c:auto val="1"/>
        <c:lblAlgn val="ctr"/>
        <c:lblOffset val="100"/>
        <c:noMultiLvlLbl val="0"/>
      </c:catAx>
      <c:valAx>
        <c:axId val="178998232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78997840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0690523658967177"/>
          <c:y val="0.65270178436997706"/>
          <c:w val="0.35558410697384052"/>
          <c:h val="0.25754444444444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>
                <a:latin typeface="Constantia" panose="02030602050306030303" pitchFamily="18" charset="0"/>
              </a:rPr>
              <a:t>Výdavky na nákup tovarov a služieb</a:t>
            </a:r>
          </a:p>
        </c:rich>
      </c:tx>
      <c:layout>
        <c:manualLayout>
          <c:xMode val="edge"/>
          <c:yMode val="edge"/>
          <c:x val="0.1850137795275590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7.5984033245844268E-2"/>
          <c:y val="5.0925925925925923E-2"/>
          <c:w val="0.88448753280839909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'G23-G26'!$A$7</c:f>
              <c:strCache>
                <c:ptCount val="1"/>
                <c:pt idx="0">
                  <c:v>MF SR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'G23-G26'!$B$37:$E$37</c:f>
              <c:numCache>
                <c:formatCode>0.0</c:formatCode>
                <c:ptCount val="4"/>
                <c:pt idx="3">
                  <c:v>53.669096466025145</c:v>
                </c:pt>
              </c:numCache>
            </c:numRef>
          </c:val>
        </c:ser>
        <c:ser>
          <c:idx val="1"/>
          <c:order val="1"/>
          <c:tx>
            <c:strRef>
              <c:f>'G23-G26'!$A$8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'G23-G26'!$B$38:$F$38</c:f>
              <c:numCache>
                <c:formatCode>0.0</c:formatCode>
                <c:ptCount val="5"/>
                <c:pt idx="4">
                  <c:v>45.670596133705146</c:v>
                </c:pt>
              </c:numCache>
            </c:numRef>
          </c:val>
        </c:ser>
        <c:ser>
          <c:idx val="2"/>
          <c:order val="2"/>
          <c:tx>
            <c:strRef>
              <c:f>'G23-G26'!$A$9</c:f>
              <c:strCache>
                <c:ptCount val="1"/>
                <c:pt idx="0">
                  <c:v>Obce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'G23-G26'!$B$39:$G$39</c:f>
              <c:numCache>
                <c:formatCode>0.0</c:formatCode>
                <c:ptCount val="6"/>
                <c:pt idx="5">
                  <c:v>52.738578407306051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8999016"/>
        <c:axId val="178999408"/>
      </c:barChart>
      <c:lineChart>
        <c:grouping val="standard"/>
        <c:varyColors val="0"/>
        <c:ser>
          <c:idx val="3"/>
          <c:order val="3"/>
          <c:tx>
            <c:v>Kvartálny vývoj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'G23-G26'!$B$33:$M$33</c:f>
              <c:numCache>
                <c:formatCode>0.0</c:formatCode>
                <c:ptCount val="12"/>
                <c:pt idx="0">
                  <c:v>21.815784938791545</c:v>
                </c:pt>
                <c:pt idx="1">
                  <c:v>21.815784938791545</c:v>
                </c:pt>
                <c:pt idx="2">
                  <c:v>21.815784938791545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'G23-G26'!$A$4</c:f>
              <c:strCache>
                <c:ptCount val="1"/>
                <c:pt idx="0">
                  <c:v>Q2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'G23-G26'!$B$34:$M$34</c:f>
              <c:numCache>
                <c:formatCode>0.0</c:formatCode>
                <c:ptCount val="12"/>
                <c:pt idx="3">
                  <c:v>45.673183942119067</c:v>
                </c:pt>
                <c:pt idx="4">
                  <c:v>45.673183942119067</c:v>
                </c:pt>
                <c:pt idx="5">
                  <c:v>45.673183942119067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'G23-G26'!$A$5</c:f>
              <c:strCache>
                <c:ptCount val="1"/>
                <c:pt idx="0">
                  <c:v>Q3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'G23-G26'!$B$35:$M$35</c:f>
              <c:numCache>
                <c:formatCode>0.0</c:formatCode>
                <c:ptCount val="12"/>
                <c:pt idx="6">
                  <c:v>68.304685285044258</c:v>
                </c:pt>
                <c:pt idx="7">
                  <c:v>68.304685285044258</c:v>
                </c:pt>
                <c:pt idx="8">
                  <c:v>68.304685285044258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'G23-G26'!$A$6</c:f>
              <c:strCache>
                <c:ptCount val="1"/>
                <c:pt idx="0">
                  <c:v>Q4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'G23-G26'!$B$6:$M$6</c:f>
              <c:numCache>
                <c:formatCode>0.0</c:formatCode>
                <c:ptCount val="12"/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99016"/>
        <c:axId val="178999408"/>
      </c:lineChart>
      <c:catAx>
        <c:axId val="17899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78999408"/>
        <c:crosses val="autoZero"/>
        <c:auto val="1"/>
        <c:lblAlgn val="ctr"/>
        <c:lblOffset val="100"/>
        <c:noMultiLvlLbl val="0"/>
      </c:catAx>
      <c:valAx>
        <c:axId val="178999408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78999016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2784374175450286"/>
          <c:y val="0.60546488642568608"/>
          <c:w val="0.30227193822994347"/>
          <c:h val="0.275218708803238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>
                <a:latin typeface="Constantia" panose="02030602050306030303" pitchFamily="18" charset="0"/>
              </a:rPr>
              <a:t>Kapitálové výdavky</a:t>
            </a:r>
          </a:p>
        </c:rich>
      </c:tx>
      <c:layout>
        <c:manualLayout>
          <c:xMode val="edge"/>
          <c:yMode val="edge"/>
          <c:x val="0.3072360017497812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7.5984033245844268E-2"/>
          <c:y val="5.0925925925925923E-2"/>
          <c:w val="0.88448753280839909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'G23-G26'!$A$7</c:f>
              <c:strCache>
                <c:ptCount val="1"/>
                <c:pt idx="0">
                  <c:v>MF SR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'G23-G26'!$B$52:$E$52</c:f>
              <c:numCache>
                <c:formatCode>0.0</c:formatCode>
                <c:ptCount val="4"/>
                <c:pt idx="3">
                  <c:v>22.274464788907995</c:v>
                </c:pt>
              </c:numCache>
            </c:numRef>
          </c:val>
        </c:ser>
        <c:ser>
          <c:idx val="1"/>
          <c:order val="1"/>
          <c:tx>
            <c:strRef>
              <c:f>'G23-G26'!$A$8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'G23-G26'!$B$53:$F$53</c:f>
              <c:numCache>
                <c:formatCode>0.0</c:formatCode>
                <c:ptCount val="5"/>
                <c:pt idx="4">
                  <c:v>33.718623556141424</c:v>
                </c:pt>
              </c:numCache>
            </c:numRef>
          </c:val>
        </c:ser>
        <c:ser>
          <c:idx val="2"/>
          <c:order val="2"/>
          <c:tx>
            <c:strRef>
              <c:f>'G23-G26'!$A$9</c:f>
              <c:strCache>
                <c:ptCount val="1"/>
                <c:pt idx="0">
                  <c:v>Obce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'G23-G26'!$B$54:$G$54</c:f>
              <c:numCache>
                <c:formatCode>0.0</c:formatCode>
                <c:ptCount val="6"/>
                <c:pt idx="5">
                  <c:v>21.986697709782149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9000192"/>
        <c:axId val="153796424"/>
      </c:barChart>
      <c:lineChart>
        <c:grouping val="standard"/>
        <c:varyColors val="0"/>
        <c:ser>
          <c:idx val="3"/>
          <c:order val="3"/>
          <c:tx>
            <c:v>Kvartálny vývoj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'G23-G26'!$B$48:$M$48</c:f>
              <c:numCache>
                <c:formatCode>0.0</c:formatCode>
                <c:ptCount val="12"/>
                <c:pt idx="0">
                  <c:v>13.257384379673724</c:v>
                </c:pt>
                <c:pt idx="1">
                  <c:v>13.257384379673724</c:v>
                </c:pt>
                <c:pt idx="2">
                  <c:v>13.257384379673724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'G23-G26'!$A$4</c:f>
              <c:strCache>
                <c:ptCount val="1"/>
                <c:pt idx="0">
                  <c:v>Q2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'G23-G26'!$B$49:$M$49</c:f>
              <c:numCache>
                <c:formatCode>0.0</c:formatCode>
                <c:ptCount val="12"/>
                <c:pt idx="3">
                  <c:v>33.800130001221916</c:v>
                </c:pt>
                <c:pt idx="4">
                  <c:v>33.800130001221916</c:v>
                </c:pt>
                <c:pt idx="5">
                  <c:v>33.800130001221916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'G23-G26'!$A$5</c:f>
              <c:strCache>
                <c:ptCount val="1"/>
                <c:pt idx="0">
                  <c:v>Q3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'G23-G26'!$B$50:$M$50</c:f>
              <c:numCache>
                <c:formatCode>0.0</c:formatCode>
                <c:ptCount val="12"/>
                <c:pt idx="6">
                  <c:v>59.328522349014449</c:v>
                </c:pt>
                <c:pt idx="7">
                  <c:v>59.328522349014449</c:v>
                </c:pt>
                <c:pt idx="8">
                  <c:v>59.328522349014449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'G23-G26'!$A$6</c:f>
              <c:strCache>
                <c:ptCount val="1"/>
                <c:pt idx="0">
                  <c:v>Q4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'G23-G26'!$B$2:$M$2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'G23-G26'!$B$6:$M$6</c:f>
              <c:numCache>
                <c:formatCode>0.0</c:formatCode>
                <c:ptCount val="12"/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00192"/>
        <c:axId val="153796424"/>
      </c:lineChart>
      <c:catAx>
        <c:axId val="17900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796424"/>
        <c:crosses val="autoZero"/>
        <c:auto val="1"/>
        <c:lblAlgn val="ctr"/>
        <c:lblOffset val="100"/>
        <c:noMultiLvlLbl val="0"/>
      </c:catAx>
      <c:valAx>
        <c:axId val="153796424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79000192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23158224624907"/>
          <c:y val="0.59650998170683212"/>
          <c:w val="0.29911309593763469"/>
          <c:h val="0.232064012831729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22025371828522"/>
          <c:y val="0.12699074074074074"/>
          <c:w val="0.85133530183727046"/>
          <c:h val="0.7757870370370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'G27'!$A$3</c:f>
              <c:strCache>
                <c:ptCount val="1"/>
                <c:pt idx="0">
                  <c:v>Memorandum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'G22'!$B$28</c:f>
              <c:numCache>
                <c:formatCode>General</c:formatCode>
                <c:ptCount val="1"/>
              </c:numCache>
            </c:numRef>
          </c:cat>
          <c:val>
            <c:numRef>
              <c:f>'G27'!$B$3</c:f>
              <c:numCache>
                <c:formatCode>#,##0</c:formatCode>
                <c:ptCount val="1"/>
                <c:pt idx="0">
                  <c:v>105.343</c:v>
                </c:pt>
              </c:numCache>
            </c:numRef>
          </c:val>
        </c:ser>
        <c:ser>
          <c:idx val="0"/>
          <c:order val="1"/>
          <c:tx>
            <c:strRef>
              <c:f>'G27'!$A$4</c:f>
              <c:strCache>
                <c:ptCount val="1"/>
                <c:pt idx="0">
                  <c:v>VÚC OS2013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numRef>
              <c:f>'G22'!$B$28</c:f>
              <c:numCache>
                <c:formatCode>General</c:formatCode>
                <c:ptCount val="1"/>
              </c:numCache>
            </c:numRef>
          </c:cat>
          <c:val>
            <c:numRef>
              <c:f>'G27'!$B$4</c:f>
              <c:numCache>
                <c:formatCode>#,##0</c:formatCode>
                <c:ptCount val="1"/>
                <c:pt idx="0">
                  <c:v>186.96600000000001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27"/>
        <c:axId val="153797208"/>
        <c:axId val="153797600"/>
      </c:barChart>
      <c:catAx>
        <c:axId val="15379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797600"/>
        <c:crosses val="autoZero"/>
        <c:auto val="1"/>
        <c:lblAlgn val="ctr"/>
        <c:lblOffset val="100"/>
        <c:noMultiLvlLbl val="0"/>
      </c:catAx>
      <c:valAx>
        <c:axId val="153797600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797208"/>
        <c:crosses val="autoZero"/>
        <c:crossBetween val="between"/>
        <c:majorUnit val="40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15555555555555556"/>
          <c:y val="9.9373724117818613E-2"/>
          <c:w val="0.33611111111111114"/>
          <c:h val="0.141205890930300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>
                <a:latin typeface="Constantia" panose="02030602050306030303" pitchFamily="18" charset="0"/>
              </a:rPr>
              <a:t>Nedaňové príjmy</a:t>
            </a:r>
          </a:p>
        </c:rich>
      </c:tx>
      <c:layout>
        <c:manualLayout>
          <c:xMode val="edge"/>
          <c:yMode val="edge"/>
          <c:x val="0.3072360017497812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7.5984033245844268E-2"/>
          <c:y val="5.0925925925925923E-2"/>
          <c:w val="0.88448753280839909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'G28-G31'!$A$7</c:f>
              <c:strCache>
                <c:ptCount val="1"/>
                <c:pt idx="0">
                  <c:v>MF SR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'G28-G31'!$B$7:$E$7</c:f>
              <c:numCache>
                <c:formatCode>0.0</c:formatCode>
                <c:ptCount val="4"/>
                <c:pt idx="3">
                  <c:v>70.776877483146066</c:v>
                </c:pt>
              </c:numCache>
            </c:numRef>
          </c:val>
        </c:ser>
        <c:ser>
          <c:idx val="1"/>
          <c:order val="1"/>
          <c:tx>
            <c:strRef>
              <c:f>'G28-G31'!$A$8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'G28-G31'!$B$8:$F$8</c:f>
              <c:numCache>
                <c:formatCode>0.0</c:formatCode>
                <c:ptCount val="5"/>
                <c:pt idx="4">
                  <c:v>53.016641575587606</c:v>
                </c:pt>
              </c:numCache>
            </c:numRef>
          </c:val>
        </c:ser>
        <c:ser>
          <c:idx val="2"/>
          <c:order val="2"/>
          <c:tx>
            <c:strRef>
              <c:f>'G28-G31'!$A$9</c:f>
              <c:strCache>
                <c:ptCount val="1"/>
                <c:pt idx="0">
                  <c:v>VÚC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'G28-G31'!$B$9:$G$9</c:f>
              <c:numCache>
                <c:formatCode>0.0</c:formatCode>
                <c:ptCount val="6"/>
                <c:pt idx="5">
                  <c:v>74.795956892462456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798384"/>
        <c:axId val="153798776"/>
      </c:barChart>
      <c:lineChart>
        <c:grouping val="standard"/>
        <c:varyColors val="0"/>
        <c:ser>
          <c:idx val="3"/>
          <c:order val="3"/>
          <c:tx>
            <c:v>Kvartálny vývoj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'G28-G31'!$B$3:$M$3</c:f>
              <c:numCache>
                <c:formatCode>0.0</c:formatCode>
                <c:ptCount val="12"/>
                <c:pt idx="0">
                  <c:v>26.930501373373659</c:v>
                </c:pt>
                <c:pt idx="1">
                  <c:v>26.930501373373659</c:v>
                </c:pt>
                <c:pt idx="2">
                  <c:v>26.930501373373659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'G28-G31'!$A$4</c:f>
              <c:strCache>
                <c:ptCount val="1"/>
                <c:pt idx="0">
                  <c:v>Q2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'G28-G31'!$B$4:$M$4</c:f>
              <c:numCache>
                <c:formatCode>0.0</c:formatCode>
                <c:ptCount val="12"/>
                <c:pt idx="3">
                  <c:v>53.058239827248158</c:v>
                </c:pt>
                <c:pt idx="4">
                  <c:v>53.058239827248158</c:v>
                </c:pt>
                <c:pt idx="5">
                  <c:v>53.058239827248158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'G28-G31'!$A$5</c:f>
              <c:strCache>
                <c:ptCount val="1"/>
                <c:pt idx="0">
                  <c:v>Q3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'G28-G31'!$B$5:$M$5</c:f>
              <c:numCache>
                <c:formatCode>0.0</c:formatCode>
                <c:ptCount val="12"/>
                <c:pt idx="6">
                  <c:v>76.978024584448548</c:v>
                </c:pt>
                <c:pt idx="7">
                  <c:v>76.978024584448548</c:v>
                </c:pt>
                <c:pt idx="8">
                  <c:v>76.978024584448548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'G28-G31'!$A$6</c:f>
              <c:strCache>
                <c:ptCount val="1"/>
                <c:pt idx="0">
                  <c:v>Q4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'G28-G31'!$B$6:$M$6</c:f>
              <c:numCache>
                <c:formatCode>0.0</c:formatCode>
                <c:ptCount val="12"/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98384"/>
        <c:axId val="153798776"/>
      </c:lineChart>
      <c:catAx>
        <c:axId val="15379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798776"/>
        <c:crosses val="autoZero"/>
        <c:auto val="1"/>
        <c:lblAlgn val="ctr"/>
        <c:lblOffset val="100"/>
        <c:noMultiLvlLbl val="0"/>
      </c:catAx>
      <c:valAx>
        <c:axId val="153798776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798384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8772520180260488"/>
          <c:y val="0.62007910469524641"/>
          <c:w val="0.27766354677363442"/>
          <c:h val="0.272341666666666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>
                <a:latin typeface="Constantia" panose="02030602050306030303" pitchFamily="18" charset="0"/>
              </a:rPr>
              <a:t>Kompenzácie</a:t>
            </a:r>
          </a:p>
        </c:rich>
      </c:tx>
      <c:layout>
        <c:manualLayout>
          <c:xMode val="edge"/>
          <c:yMode val="edge"/>
          <c:x val="0.37668044619422575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7.5984033245844268E-2"/>
          <c:y val="5.0925925925925923E-2"/>
          <c:w val="0.88448753280839909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'G28-G31'!$A$7</c:f>
              <c:strCache>
                <c:ptCount val="1"/>
                <c:pt idx="0">
                  <c:v>MF SR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'G28-G31'!$B$22:$E$22</c:f>
              <c:numCache>
                <c:formatCode>0.0</c:formatCode>
                <c:ptCount val="4"/>
                <c:pt idx="3">
                  <c:v>49.141578984050547</c:v>
                </c:pt>
              </c:numCache>
            </c:numRef>
          </c:val>
        </c:ser>
        <c:ser>
          <c:idx val="1"/>
          <c:order val="1"/>
          <c:tx>
            <c:strRef>
              <c:f>'G28-G31'!$A$8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'G28-G31'!$B$23:$F$23</c:f>
              <c:numCache>
                <c:formatCode>0.0</c:formatCode>
                <c:ptCount val="5"/>
                <c:pt idx="4">
                  <c:v>40.324159684089615</c:v>
                </c:pt>
              </c:numCache>
            </c:numRef>
          </c:val>
        </c:ser>
        <c:ser>
          <c:idx val="2"/>
          <c:order val="2"/>
          <c:tx>
            <c:strRef>
              <c:f>'G28-G31'!$A$9</c:f>
              <c:strCache>
                <c:ptCount val="1"/>
                <c:pt idx="0">
                  <c:v>VÚC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'G28-G31'!$B$24:$G$24</c:f>
              <c:numCache>
                <c:formatCode>0.0</c:formatCode>
                <c:ptCount val="6"/>
                <c:pt idx="5">
                  <c:v>47.776304010714867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799560"/>
        <c:axId val="153799952"/>
      </c:barChart>
      <c:lineChart>
        <c:grouping val="standard"/>
        <c:varyColors val="0"/>
        <c:ser>
          <c:idx val="3"/>
          <c:order val="3"/>
          <c:tx>
            <c:v>Kvartálny vývoj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'G28-G31'!$B$18:$M$18</c:f>
              <c:numCache>
                <c:formatCode>0.0</c:formatCode>
                <c:ptCount val="12"/>
                <c:pt idx="0">
                  <c:v>16.393419402865234</c:v>
                </c:pt>
                <c:pt idx="1">
                  <c:v>16.393419402865234</c:v>
                </c:pt>
                <c:pt idx="2">
                  <c:v>16.393419402865234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'G28-G31'!$A$4</c:f>
              <c:strCache>
                <c:ptCount val="1"/>
                <c:pt idx="0">
                  <c:v>Q2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'G28-G31'!$B$19:$M$19</c:f>
              <c:numCache>
                <c:formatCode>0.0</c:formatCode>
                <c:ptCount val="12"/>
                <c:pt idx="3">
                  <c:v>40.328867966998487</c:v>
                </c:pt>
                <c:pt idx="4">
                  <c:v>40.328867966998487</c:v>
                </c:pt>
                <c:pt idx="5">
                  <c:v>40.328867966998487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'G28-G31'!$A$5</c:f>
              <c:strCache>
                <c:ptCount val="1"/>
                <c:pt idx="0">
                  <c:v>Q3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'G28-G31'!$B$20:$M$20</c:f>
              <c:numCache>
                <c:formatCode>0.0</c:formatCode>
                <c:ptCount val="12"/>
                <c:pt idx="6">
                  <c:v>64.32837683161452</c:v>
                </c:pt>
                <c:pt idx="7">
                  <c:v>64.32837683161452</c:v>
                </c:pt>
                <c:pt idx="8">
                  <c:v>64.32837683161452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'G28-G31'!$A$6</c:f>
              <c:strCache>
                <c:ptCount val="1"/>
                <c:pt idx="0">
                  <c:v>Q4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'G28-G31'!$B$6:$M$6</c:f>
              <c:numCache>
                <c:formatCode>0.0</c:formatCode>
                <c:ptCount val="12"/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99560"/>
        <c:axId val="153799952"/>
      </c:lineChart>
      <c:catAx>
        <c:axId val="15379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799952"/>
        <c:crosses val="autoZero"/>
        <c:auto val="1"/>
        <c:lblAlgn val="ctr"/>
        <c:lblOffset val="100"/>
        <c:noMultiLvlLbl val="0"/>
      </c:catAx>
      <c:valAx>
        <c:axId val="153799952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799560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3310847338112597"/>
          <c:y val="0.63427651765393911"/>
          <c:w val="0.29911309593763469"/>
          <c:h val="0.280721296296296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30183727034126E-2"/>
          <c:y val="4.5648824582847726E-2"/>
          <c:w val="0.92223228346456698"/>
          <c:h val="0.92497666958296876"/>
        </c:manualLayout>
      </c:layout>
      <c:lineChart>
        <c:grouping val="standard"/>
        <c:varyColors val="0"/>
        <c:ser>
          <c:idx val="2"/>
          <c:order val="0"/>
          <c:tx>
            <c:strRef>
              <c:f>'G03'!$A$3</c:f>
              <c:strCache>
                <c:ptCount val="1"/>
                <c:pt idx="0">
                  <c:v>NPC RVS 2013-2015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3409886264216974E-2"/>
                  <c:y val="3.8014345679714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201443569553809E-2"/>
                  <c:y val="3.8014345679714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090332458442796E-2"/>
                  <c:y val="-5.30695395927494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043307086614175E-3"/>
                  <c:y val="-5.30695395927494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Constantia" panose="02030602050306030303" pitchFamily="18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'G03'!$B$2:$E$2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'G03'!$B$3:$E$3</c:f>
              <c:numCache>
                <c:formatCode>0.0</c:formatCode>
                <c:ptCount val="4"/>
                <c:pt idx="0">
                  <c:v>-5.9</c:v>
                </c:pt>
                <c:pt idx="1">
                  <c:v>-5.4</c:v>
                </c:pt>
                <c:pt idx="2">
                  <c:v>-5.3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'G03'!$A$4</c:f>
              <c:strCache>
                <c:ptCount val="1"/>
                <c:pt idx="0">
                  <c:v>NPC VRVS 2014-2016</c:v>
                </c:pt>
              </c:strCache>
            </c:strRef>
          </c:tx>
          <c:spPr>
            <a:ln>
              <a:solidFill>
                <a:srgbClr val="13B5EA"/>
              </a:solidFill>
              <a:prstDash val="dash"/>
            </a:ln>
          </c:spPr>
          <c:marker>
            <c:symbol val="circle"/>
            <c:size val="5"/>
            <c:spPr>
              <a:solidFill>
                <a:srgbClr val="13B5EA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2875109361329834E-2"/>
                  <c:y val="-5.8255209073595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986220472440947E-2"/>
                  <c:y val="-4.8628253598264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951443569553807E-2"/>
                  <c:y val="-5.3441731335929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847331583552258E-2"/>
                  <c:y val="-5.3441731335929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latin typeface="Constantia" panose="02030602050306030303" pitchFamily="18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'G03'!$B$2:$E$2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'G03'!$B$4:$E$4</c:f>
              <c:numCache>
                <c:formatCode>0.0</c:formatCode>
                <c:ptCount val="4"/>
                <c:pt idx="0">
                  <c:v>-2.94</c:v>
                </c:pt>
                <c:pt idx="1">
                  <c:v>-3.6</c:v>
                </c:pt>
                <c:pt idx="2">
                  <c:v>-3.6</c:v>
                </c:pt>
                <c:pt idx="3">
                  <c:v>-3.1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'G03'!$A$5</c:f>
              <c:strCache>
                <c:ptCount val="1"/>
                <c:pt idx="0">
                  <c:v>NPC RVS 2014-2016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6.6763998250218753E-2"/>
                  <c:y val="3.137781062565735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latin typeface="Constantia" panose="02030602050306030303" pitchFamily="18" charset="0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965441819772522E-2"/>
                  <c:y val="2.3589452040516507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latin typeface="Constantia" panose="02030602050306030303" pitchFamily="18" charset="0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326552930883641E-2"/>
                  <c:y val="1.9747387172271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75699912510926E-2"/>
                  <c:y val="1.9747387172271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368110236220471E-2"/>
                  <c:y val="3.9001298122933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latin typeface="Constantia" panose="02030602050306030303" pitchFamily="18" charset="0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'G03'!$B$2:$E$2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'G03'!$B$5:$E$5</c:f>
              <c:numCache>
                <c:formatCode>0.0</c:formatCode>
                <c:ptCount val="4"/>
                <c:pt idx="0">
                  <c:v>-2.98</c:v>
                </c:pt>
                <c:pt idx="1">
                  <c:v>-4.5887006162178956</c:v>
                </c:pt>
                <c:pt idx="2">
                  <c:v>-4.5345516226624536</c:v>
                </c:pt>
                <c:pt idx="3">
                  <c:v>-3.9274652377482395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70784"/>
        <c:axId val="140471176"/>
      </c:lineChart>
      <c:catAx>
        <c:axId val="14047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onstantia" panose="02030602050306030303" pitchFamily="18" charset="0"/>
              </a:defRPr>
            </a:pPr>
            <a:endParaRPr lang="sk-SK"/>
          </a:p>
        </c:txPr>
        <c:crossAx val="140471176"/>
        <c:crosses val="autoZero"/>
        <c:auto val="1"/>
        <c:lblAlgn val="ctr"/>
        <c:lblOffset val="100"/>
        <c:noMultiLvlLbl val="0"/>
      </c:catAx>
      <c:valAx>
        <c:axId val="140471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latin typeface="Constantia" panose="02030602050306030303" pitchFamily="18" charset="0"/>
              </a:defRPr>
            </a:pPr>
            <a:endParaRPr lang="sk-SK"/>
          </a:p>
        </c:txPr>
        <c:crossAx val="140470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6346325459317581"/>
          <c:y val="0.78150525408150695"/>
          <c:w val="0.41153674540682417"/>
          <c:h val="0.189613879492500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>
                <a:latin typeface="Constantia" panose="02030602050306030303" pitchFamily="18" charset="0"/>
              </a:rPr>
              <a:t>Výdavky na nákup tovarov a služieb</a:t>
            </a:r>
          </a:p>
        </c:rich>
      </c:tx>
      <c:layout>
        <c:manualLayout>
          <c:xMode val="edge"/>
          <c:yMode val="edge"/>
          <c:x val="0.19890266841644796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7.5984033245844268E-2"/>
          <c:y val="5.0925925925925923E-2"/>
          <c:w val="0.88448753280839909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'G28-G31'!$A$7</c:f>
              <c:strCache>
                <c:ptCount val="1"/>
                <c:pt idx="0">
                  <c:v>MF SR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'G28-G31'!$B$37:$E$37</c:f>
              <c:numCache>
                <c:formatCode>0.0</c:formatCode>
                <c:ptCount val="4"/>
                <c:pt idx="3">
                  <c:v>47.247503322237563</c:v>
                </c:pt>
              </c:numCache>
            </c:numRef>
          </c:val>
        </c:ser>
        <c:ser>
          <c:idx val="1"/>
          <c:order val="1"/>
          <c:tx>
            <c:strRef>
              <c:f>'G28-G31'!$A$8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'G28-G31'!$B$38:$F$38</c:f>
              <c:numCache>
                <c:formatCode>0.0</c:formatCode>
                <c:ptCount val="5"/>
                <c:pt idx="4">
                  <c:v>44.313186541191598</c:v>
                </c:pt>
              </c:numCache>
            </c:numRef>
          </c:val>
        </c:ser>
        <c:ser>
          <c:idx val="2"/>
          <c:order val="2"/>
          <c:tx>
            <c:strRef>
              <c:f>'G28-G31'!$A$9</c:f>
              <c:strCache>
                <c:ptCount val="1"/>
                <c:pt idx="0">
                  <c:v>VÚC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'G28-G31'!$B$39:$G$39</c:f>
              <c:numCache>
                <c:formatCode>0.0</c:formatCode>
                <c:ptCount val="6"/>
                <c:pt idx="5">
                  <c:v>50.910868127440004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800736"/>
        <c:axId val="153801128"/>
      </c:barChart>
      <c:lineChart>
        <c:grouping val="standard"/>
        <c:varyColors val="0"/>
        <c:ser>
          <c:idx val="3"/>
          <c:order val="3"/>
          <c:tx>
            <c:v>Kvartálny vývoj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'G28-G31'!$B$33:$M$33</c:f>
              <c:numCache>
                <c:formatCode>0.0</c:formatCode>
                <c:ptCount val="12"/>
                <c:pt idx="0">
                  <c:v>21.173236787378325</c:v>
                </c:pt>
                <c:pt idx="1">
                  <c:v>21.815784938791545</c:v>
                </c:pt>
                <c:pt idx="2">
                  <c:v>21.815784938791545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'G28-G31'!$A$4</c:f>
              <c:strCache>
                <c:ptCount val="1"/>
                <c:pt idx="0">
                  <c:v>Q2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'G28-G31'!$B$34:$M$34</c:f>
              <c:numCache>
                <c:formatCode>0.0</c:formatCode>
                <c:ptCount val="12"/>
                <c:pt idx="3">
                  <c:v>44.350352676604366</c:v>
                </c:pt>
                <c:pt idx="4">
                  <c:v>44.350352676604366</c:v>
                </c:pt>
                <c:pt idx="5">
                  <c:v>44.350352676604366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'G28-G31'!$A$5</c:f>
              <c:strCache>
                <c:ptCount val="1"/>
                <c:pt idx="0">
                  <c:v>Q3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'G28-G31'!$B$35:$M$35</c:f>
              <c:numCache>
                <c:formatCode>0.0</c:formatCode>
                <c:ptCount val="12"/>
                <c:pt idx="6">
                  <c:v>65.856148650917618</c:v>
                </c:pt>
                <c:pt idx="7">
                  <c:v>65.856148650917618</c:v>
                </c:pt>
                <c:pt idx="8">
                  <c:v>65.856148650917618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'G28-G31'!$A$6</c:f>
              <c:strCache>
                <c:ptCount val="1"/>
                <c:pt idx="0">
                  <c:v>Q4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'G28-G31'!$B$6:$M$6</c:f>
              <c:numCache>
                <c:formatCode>0.0</c:formatCode>
                <c:ptCount val="12"/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00736"/>
        <c:axId val="153801128"/>
      </c:lineChart>
      <c:catAx>
        <c:axId val="15380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801128"/>
        <c:crosses val="autoZero"/>
        <c:auto val="1"/>
        <c:lblAlgn val="ctr"/>
        <c:lblOffset val="100"/>
        <c:noMultiLvlLbl val="0"/>
      </c:catAx>
      <c:valAx>
        <c:axId val="153801128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800736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1427268959801096"/>
          <c:y val="0.64322726188152102"/>
          <c:w val="0.30901091310954554"/>
          <c:h val="0.23447430641417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 sz="1200">
                <a:latin typeface="Constantia" panose="02030602050306030303" pitchFamily="18" charset="0"/>
              </a:rPr>
              <a:t>Kapitálové výdavky</a:t>
            </a:r>
          </a:p>
        </c:rich>
      </c:tx>
      <c:layout>
        <c:manualLayout>
          <c:xMode val="edge"/>
          <c:yMode val="edge"/>
          <c:x val="0.3072360017497812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7.5984033245844268E-2"/>
          <c:y val="5.0925925925925923E-2"/>
          <c:w val="0.88448753280839909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'G28-G31'!$A$7</c:f>
              <c:strCache>
                <c:ptCount val="1"/>
                <c:pt idx="0">
                  <c:v>MF SR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'G28-G31'!$B$52:$E$52</c:f>
              <c:numCache>
                <c:formatCode>0.0</c:formatCode>
                <c:ptCount val="4"/>
                <c:pt idx="3">
                  <c:v>30.997719595436195</c:v>
                </c:pt>
              </c:numCache>
            </c:numRef>
          </c:val>
        </c:ser>
        <c:ser>
          <c:idx val="1"/>
          <c:order val="1"/>
          <c:tx>
            <c:strRef>
              <c:f>'G28-G31'!$A$8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13B5EA"/>
            </a:solidFill>
            <a:ln>
              <a:solidFill>
                <a:srgbClr val="13B5EA"/>
              </a:solidFill>
            </a:ln>
            <a:effectLst/>
          </c:spPr>
          <c:invertIfNegative val="0"/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'G28-G31'!$B$53:$F$53</c:f>
              <c:numCache>
                <c:formatCode>0.0</c:formatCode>
                <c:ptCount val="5"/>
                <c:pt idx="4">
                  <c:v>28.066486828116489</c:v>
                </c:pt>
              </c:numCache>
            </c:numRef>
          </c:val>
        </c:ser>
        <c:ser>
          <c:idx val="2"/>
          <c:order val="2"/>
          <c:tx>
            <c:strRef>
              <c:f>'G28-G31'!$A$9</c:f>
              <c:strCache>
                <c:ptCount val="1"/>
                <c:pt idx="0">
                  <c:v>VÚC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'G28-G31'!$B$54:$G$54</c:f>
              <c:numCache>
                <c:formatCode>0.0</c:formatCode>
                <c:ptCount val="6"/>
                <c:pt idx="5">
                  <c:v>19.965778488716992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801912"/>
        <c:axId val="153802304"/>
      </c:barChart>
      <c:lineChart>
        <c:grouping val="standard"/>
        <c:varyColors val="0"/>
        <c:ser>
          <c:idx val="3"/>
          <c:order val="3"/>
          <c:tx>
            <c:v>Kvartálny vývoj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'G28-G31'!$B$48:$M$48</c:f>
              <c:numCache>
                <c:formatCode>0.0</c:formatCode>
                <c:ptCount val="12"/>
                <c:pt idx="0">
                  <c:v>14.058681623167878</c:v>
                </c:pt>
                <c:pt idx="1">
                  <c:v>14.058681623167878</c:v>
                </c:pt>
                <c:pt idx="2">
                  <c:v>14.058681623167878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'G28-G31'!$A$4</c:f>
              <c:strCache>
                <c:ptCount val="1"/>
                <c:pt idx="0">
                  <c:v>Q2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'G28-G31'!$B$49:$M$49</c:f>
              <c:numCache>
                <c:formatCode>0.0</c:formatCode>
                <c:ptCount val="12"/>
                <c:pt idx="3">
                  <c:v>28.312197607252614</c:v>
                </c:pt>
                <c:pt idx="4">
                  <c:v>28.312197607252614</c:v>
                </c:pt>
                <c:pt idx="5">
                  <c:v>28.312197607252614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'G28-G31'!$A$5</c:f>
              <c:strCache>
                <c:ptCount val="1"/>
                <c:pt idx="0">
                  <c:v>Q3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'G28-G31'!$B$50:$M$50</c:f>
              <c:numCache>
                <c:formatCode>0.0</c:formatCode>
                <c:ptCount val="12"/>
                <c:pt idx="6">
                  <c:v>46.571046293003306</c:v>
                </c:pt>
                <c:pt idx="7">
                  <c:v>46.571046293003306</c:v>
                </c:pt>
                <c:pt idx="8">
                  <c:v>46.571046293003306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'G28-G31'!$A$6</c:f>
              <c:strCache>
                <c:ptCount val="1"/>
                <c:pt idx="0">
                  <c:v>Q4 Ø(sc1 a sc2)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'G28-G31'!$B$2:$L$2</c:f>
              <c:strCache>
                <c:ptCount val="11"/>
                <c:pt idx="1">
                  <c:v>Q1</c:v>
                </c:pt>
                <c:pt idx="4">
                  <c:v>Q2</c:v>
                </c:pt>
                <c:pt idx="7">
                  <c:v>Q3</c:v>
                </c:pt>
                <c:pt idx="10">
                  <c:v>Q4</c:v>
                </c:pt>
              </c:strCache>
            </c:strRef>
          </c:cat>
          <c:val>
            <c:numRef>
              <c:f>'G28-G31'!$B$6:$M$6</c:f>
              <c:numCache>
                <c:formatCode>0.0</c:formatCode>
                <c:ptCount val="12"/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01912"/>
        <c:axId val="153802304"/>
      </c:lineChart>
      <c:catAx>
        <c:axId val="15380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802304"/>
        <c:crosses val="autoZero"/>
        <c:auto val="1"/>
        <c:lblAlgn val="ctr"/>
        <c:lblOffset val="100"/>
        <c:noMultiLvlLbl val="0"/>
      </c:catAx>
      <c:valAx>
        <c:axId val="153802304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801912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2658818637769287"/>
          <c:y val="0.62991715879265098"/>
          <c:w val="0.28566539331098456"/>
          <c:h val="0.276045357611548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201440869274059E-2"/>
          <c:y val="4.771693773033394E-2"/>
          <c:w val="0.91022282708488622"/>
          <c:h val="0.79523021759701451"/>
        </c:manualLayout>
      </c:layout>
      <c:lineChart>
        <c:grouping val="standard"/>
        <c:varyColors val="0"/>
        <c:ser>
          <c:idx val="3"/>
          <c:order val="0"/>
          <c:tx>
            <c:v>dlh - Eurostat (s predikciou)</c:v>
          </c:tx>
          <c:marker>
            <c:symbol val="square"/>
            <c:size val="10"/>
            <c:spPr>
              <a:solidFill>
                <a:srgbClr val="58595B"/>
              </a:solidFill>
              <a:ln>
                <a:solidFill>
                  <a:srgbClr val="58595B"/>
                </a:solidFill>
              </a:ln>
            </c:spPr>
          </c:marker>
          <c:dPt>
            <c:idx val="17"/>
            <c:bubble3D val="0"/>
            <c:spPr>
              <a:ln>
                <a:solidFill>
                  <a:srgbClr val="58595B"/>
                </a:solidFill>
              </a:ln>
            </c:spPr>
          </c:dPt>
          <c:dPt>
            <c:idx val="20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23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29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spPr>
              <a:ln>
                <a:solidFill>
                  <a:schemeClr val="bg1">
                    <a:lumMod val="85000"/>
                  </a:schemeClr>
                </a:solidFill>
              </a:ln>
            </c:spPr>
          </c:dPt>
          <c:dPt>
            <c:idx val="32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35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</c:dPt>
          <c:dLbls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Overflow="overflow" horzOverflow="overflow" vert="horz" wrap="square" lIns="0" tIns="0" rIns="0" bIns="72000" anchor="t" anchorCtr="0">
                <a:spAutoFit/>
              </a:bodyPr>
              <a:lstStyle/>
              <a:p>
                <a:pPr>
                  <a:defRPr sz="1200">
                    <a:latin typeface="Constantia" panose="02030602050306030303" pitchFamily="18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numRef>
              <c:f>'G32'!$A$3:$A$26</c:f>
              <c:numCache>
                <c:formatCode>m\/yyyy</c:formatCod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numCache>
            </c:numRef>
          </c:cat>
          <c:val>
            <c:numRef>
              <c:f>'G32'!$B$3:$B$26</c:f>
              <c:numCache>
                <c:formatCode>0.0</c:formatCode>
                <c:ptCount val="24"/>
                <c:pt idx="2">
                  <c:v>46.4</c:v>
                </c:pt>
                <c:pt idx="5">
                  <c:v>50.3</c:v>
                </c:pt>
                <c:pt idx="8">
                  <c:v>51.2</c:v>
                </c:pt>
                <c:pt idx="11">
                  <c:v>52.386062827549154</c:v>
                </c:pt>
                <c:pt idx="14">
                  <c:v>55.2</c:v>
                </c:pt>
                <c:pt idx="17">
                  <c:v>58</c:v>
                </c:pt>
                <c:pt idx="23">
                  <c:v>54.3</c:v>
                </c:pt>
              </c:numCache>
            </c:numRef>
          </c:val>
          <c:smooth val="0"/>
        </c:ser>
        <c:ser>
          <c:idx val="0"/>
          <c:order val="1"/>
          <c:tx>
            <c:v>dlh spravovaný Ardal-om (s predikciou)</c:v>
          </c:tx>
          <c:spPr>
            <a:ln w="38100">
              <a:solidFill>
                <a:srgbClr val="13B5EA"/>
              </a:solidFill>
            </a:ln>
          </c:spPr>
          <c:marker>
            <c:symbol val="none"/>
          </c:marker>
          <c:dPt>
            <c:idx val="18"/>
            <c:bubble3D val="0"/>
            <c:spPr>
              <a:ln w="38100">
                <a:solidFill>
                  <a:srgbClr val="13B5EA"/>
                </a:solidFill>
                <a:prstDash val="sysDot"/>
              </a:ln>
            </c:spPr>
          </c:dPt>
          <c:dPt>
            <c:idx val="19"/>
            <c:bubble3D val="0"/>
            <c:spPr>
              <a:ln w="38100">
                <a:solidFill>
                  <a:srgbClr val="13B5EA"/>
                </a:solidFill>
                <a:prstDash val="sysDot"/>
              </a:ln>
            </c:spPr>
          </c:dPt>
          <c:cat>
            <c:numRef>
              <c:f>'G32'!$A$3:$A$26</c:f>
              <c:numCache>
                <c:formatCode>m\/yyyy</c:formatCod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numCache>
            </c:numRef>
          </c:cat>
          <c:val>
            <c:numRef>
              <c:f>'G32'!$C$3:$C$26</c:f>
              <c:numCache>
                <c:formatCode>0.0</c:formatCode>
                <c:ptCount val="24"/>
                <c:pt idx="0">
                  <c:v>42.830755419846092</c:v>
                </c:pt>
                <c:pt idx="1">
                  <c:v>43.369639093905221</c:v>
                </c:pt>
                <c:pt idx="2">
                  <c:v>43.776760308541832</c:v>
                </c:pt>
                <c:pt idx="3">
                  <c:v>45.97166161459522</c:v>
                </c:pt>
                <c:pt idx="4">
                  <c:v>47.091794053238026</c:v>
                </c:pt>
                <c:pt idx="5">
                  <c:v>47.029259316415875</c:v>
                </c:pt>
                <c:pt idx="6">
                  <c:v>47.437965804171014</c:v>
                </c:pt>
                <c:pt idx="7">
                  <c:v>48.031171237284717</c:v>
                </c:pt>
                <c:pt idx="8">
                  <c:v>47.889885405550565</c:v>
                </c:pt>
                <c:pt idx="9">
                  <c:v>47.676337870657271</c:v>
                </c:pt>
                <c:pt idx="10">
                  <c:v>48.986892221917245</c:v>
                </c:pt>
                <c:pt idx="11">
                  <c:v>48.313552623065647</c:v>
                </c:pt>
                <c:pt idx="12">
                  <c:v>47.746741090541732</c:v>
                </c:pt>
                <c:pt idx="13">
                  <c:v>52.408110266416642</c:v>
                </c:pt>
                <c:pt idx="14">
                  <c:v>50.884864128164317</c:v>
                </c:pt>
                <c:pt idx="15">
                  <c:v>51.530232838184766</c:v>
                </c:pt>
                <c:pt idx="16">
                  <c:v>53.058283782391392</c:v>
                </c:pt>
                <c:pt idx="17">
                  <c:v>53.465272100494822</c:v>
                </c:pt>
              </c:numCache>
            </c:numRef>
          </c:val>
          <c:smooth val="0"/>
        </c:ser>
        <c:ser>
          <c:idx val="1"/>
          <c:order val="2"/>
          <c:tx>
            <c:v>dlh spravovaný Ardal-om (predikcia)</c:v>
          </c:tx>
          <c:spPr>
            <a:ln w="38100">
              <a:solidFill>
                <a:srgbClr val="13B5EA"/>
              </a:solidFill>
              <a:prstDash val="sysDot"/>
            </a:ln>
          </c:spPr>
          <c:marker>
            <c:symbol val="none"/>
          </c:marker>
          <c:cat>
            <c:numRef>
              <c:f>'G32'!$A$3:$A$26</c:f>
              <c:numCache>
                <c:formatCode>m\/yyyy</c:formatCod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numCache>
            </c:numRef>
          </c:cat>
          <c:val>
            <c:numRef>
              <c:f>'G32'!$D$3:$D$26</c:f>
              <c:numCache>
                <c:formatCode>General</c:formatCode>
                <c:ptCount val="24"/>
                <c:pt idx="17">
                  <c:v>53.5</c:v>
                </c:pt>
                <c:pt idx="18">
                  <c:v>52.8</c:v>
                </c:pt>
                <c:pt idx="19">
                  <c:v>52.5</c:v>
                </c:pt>
                <c:pt idx="20" formatCode="0.0">
                  <c:v>52.3</c:v>
                </c:pt>
                <c:pt idx="21" formatCode="0.0">
                  <c:v>50.814374350874935</c:v>
                </c:pt>
                <c:pt idx="22" formatCode="0.0">
                  <c:v>50.634180548813376</c:v>
                </c:pt>
                <c:pt idx="23" formatCode="0.0">
                  <c:v>50.187015831599638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05440"/>
        <c:axId val="153805832"/>
      </c:lineChart>
      <c:dateAx>
        <c:axId val="153805440"/>
        <c:scaling>
          <c:orientation val="minMax"/>
        </c:scaling>
        <c:delete val="0"/>
        <c:axPos val="b"/>
        <c:numFmt formatCode="m\/yy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Constantia" pitchFamily="18" charset="0"/>
              </a:defRPr>
            </a:pPr>
            <a:endParaRPr lang="sk-SK"/>
          </a:p>
        </c:txPr>
        <c:crossAx val="153805832"/>
        <c:crosses val="autoZero"/>
        <c:auto val="1"/>
        <c:lblOffset val="100"/>
        <c:baseTimeUnit val="months"/>
      </c:dateAx>
      <c:valAx>
        <c:axId val="153805832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Constantia" pitchFamily="18" charset="0"/>
              </a:defRPr>
            </a:pPr>
            <a:endParaRPr lang="sk-SK"/>
          </a:p>
        </c:txPr>
        <c:crossAx val="153805440"/>
        <c:crosses val="autoZero"/>
        <c:crossBetween val="between"/>
        <c:majorUnit val="5"/>
      </c:valAx>
    </c:plotArea>
    <c:legend>
      <c:legendPos val="l"/>
      <c:legendEntry>
        <c:idx val="2"/>
        <c:delete val="1"/>
      </c:legendEntry>
      <c:layout>
        <c:manualLayout>
          <c:xMode val="edge"/>
          <c:yMode val="edge"/>
          <c:x val="0.29290431288681507"/>
          <c:y val="0.65044338244907995"/>
          <c:w val="0.66461488610220021"/>
          <c:h val="0.17532554233047531"/>
        </c:manualLayout>
      </c:layout>
      <c:overlay val="1"/>
      <c:txPr>
        <a:bodyPr/>
        <a:lstStyle/>
        <a:p>
          <a:pPr>
            <a:defRPr sz="1200">
              <a:latin typeface="Constantia" pitchFamily="18" charset="0"/>
            </a:defRPr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6DD3F3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6DD3F3"/>
              </a:solidFill>
              <a:ln>
                <a:noFill/>
              </a:ln>
              <a:effectLst/>
            </c:spPr>
          </c:dPt>
          <c:cat>
            <c:strRef>
              <c:f>'G33'!$A$3:$A$11</c:f>
              <c:strCache>
                <c:ptCount val="9"/>
                <c:pt idx="0">
                  <c:v>12/2012</c:v>
                </c:pt>
                <c:pt idx="1">
                  <c:v>1/2013</c:v>
                </c:pt>
                <c:pt idx="2">
                  <c:v>2/2013</c:v>
                </c:pt>
                <c:pt idx="3">
                  <c:v>3/2013</c:v>
                </c:pt>
                <c:pt idx="4">
                  <c:v>4/2013</c:v>
                </c:pt>
                <c:pt idx="5">
                  <c:v>5/2013</c:v>
                </c:pt>
                <c:pt idx="6">
                  <c:v>6/2013</c:v>
                </c:pt>
                <c:pt idx="8">
                  <c:v>12/2013</c:v>
                </c:pt>
              </c:strCache>
            </c:strRef>
          </c:cat>
          <c:val>
            <c:numRef>
              <c:f>'G33'!$B$3:$B$11</c:f>
              <c:numCache>
                <c:formatCode>0</c:formatCode>
                <c:ptCount val="9"/>
                <c:pt idx="0">
                  <c:v>3234.1558032424464</c:v>
                </c:pt>
                <c:pt idx="1">
                  <c:v>2953.2536064164719</c:v>
                </c:pt>
                <c:pt idx="2">
                  <c:v>6155.6815736375156</c:v>
                </c:pt>
                <c:pt idx="3">
                  <c:v>4864.1887617247521</c:v>
                </c:pt>
                <c:pt idx="4">
                  <c:v>5297.1278283688171</c:v>
                </c:pt>
                <c:pt idx="5">
                  <c:v>5789</c:v>
                </c:pt>
                <c:pt idx="6">
                  <c:v>6271.6984560000001</c:v>
                </c:pt>
                <c:pt idx="8">
                  <c:v>3268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3804656"/>
        <c:axId val="153804264"/>
      </c:barChart>
      <c:catAx>
        <c:axId val="15380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804264"/>
        <c:crosses val="autoZero"/>
        <c:auto val="1"/>
        <c:lblAlgn val="ctr"/>
        <c:lblOffset val="100"/>
        <c:noMultiLvlLbl val="1"/>
      </c:catAx>
      <c:valAx>
        <c:axId val="15380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80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734033245844271E-2"/>
          <c:y val="5.0925925925925923E-2"/>
          <c:w val="0.88026596675415558"/>
          <c:h val="0.76882166959876719"/>
        </c:manualLayout>
      </c:layout>
      <c:lineChart>
        <c:grouping val="standard"/>
        <c:varyColors val="0"/>
        <c:ser>
          <c:idx val="0"/>
          <c:order val="0"/>
          <c:tx>
            <c:v>daňový klin - legislatíva 2012</c:v>
          </c:tx>
          <c:spPr>
            <a:ln w="38100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'G34,G35'!$A$3:$A$65</c:f>
              <c:numCache>
                <c:formatCode>General</c:formatCode>
                <c:ptCount val="63"/>
                <c:pt idx="0">
                  <c:v>120</c:v>
                </c:pt>
                <c:pt idx="1">
                  <c:v>200</c:v>
                </c:pt>
                <c:pt idx="2">
                  <c:v>280</c:v>
                </c:pt>
                <c:pt idx="3">
                  <c:v>360</c:v>
                </c:pt>
                <c:pt idx="4">
                  <c:v>440</c:v>
                </c:pt>
                <c:pt idx="5">
                  <c:v>520</c:v>
                </c:pt>
                <c:pt idx="6">
                  <c:v>600</c:v>
                </c:pt>
                <c:pt idx="7">
                  <c:v>680</c:v>
                </c:pt>
                <c:pt idx="8">
                  <c:v>760</c:v>
                </c:pt>
                <c:pt idx="9">
                  <c:v>840</c:v>
                </c:pt>
                <c:pt idx="10">
                  <c:v>920</c:v>
                </c:pt>
                <c:pt idx="11">
                  <c:v>1000</c:v>
                </c:pt>
                <c:pt idx="12">
                  <c:v>1080</c:v>
                </c:pt>
                <c:pt idx="13">
                  <c:v>1160</c:v>
                </c:pt>
                <c:pt idx="14">
                  <c:v>1240</c:v>
                </c:pt>
                <c:pt idx="15">
                  <c:v>1320</c:v>
                </c:pt>
                <c:pt idx="16">
                  <c:v>1400</c:v>
                </c:pt>
                <c:pt idx="17">
                  <c:v>1480</c:v>
                </c:pt>
                <c:pt idx="18">
                  <c:v>1560</c:v>
                </c:pt>
                <c:pt idx="19">
                  <c:v>1640</c:v>
                </c:pt>
                <c:pt idx="20">
                  <c:v>1720</c:v>
                </c:pt>
                <c:pt idx="21">
                  <c:v>1800</c:v>
                </c:pt>
                <c:pt idx="22">
                  <c:v>1880</c:v>
                </c:pt>
                <c:pt idx="23">
                  <c:v>1960</c:v>
                </c:pt>
                <c:pt idx="24">
                  <c:v>2040</c:v>
                </c:pt>
                <c:pt idx="25">
                  <c:v>2120</c:v>
                </c:pt>
                <c:pt idx="26">
                  <c:v>2200</c:v>
                </c:pt>
                <c:pt idx="27">
                  <c:v>2280</c:v>
                </c:pt>
                <c:pt idx="28">
                  <c:v>2360</c:v>
                </c:pt>
                <c:pt idx="29">
                  <c:v>2440</c:v>
                </c:pt>
                <c:pt idx="30">
                  <c:v>2520</c:v>
                </c:pt>
                <c:pt idx="31">
                  <c:v>2600</c:v>
                </c:pt>
                <c:pt idx="32">
                  <c:v>2680</c:v>
                </c:pt>
                <c:pt idx="33">
                  <c:v>2760</c:v>
                </c:pt>
                <c:pt idx="34">
                  <c:v>2840</c:v>
                </c:pt>
                <c:pt idx="35">
                  <c:v>2920</c:v>
                </c:pt>
                <c:pt idx="36">
                  <c:v>3000</c:v>
                </c:pt>
                <c:pt idx="37">
                  <c:v>3080</c:v>
                </c:pt>
                <c:pt idx="38">
                  <c:v>3160</c:v>
                </c:pt>
                <c:pt idx="39">
                  <c:v>3240</c:v>
                </c:pt>
                <c:pt idx="40">
                  <c:v>3320</c:v>
                </c:pt>
                <c:pt idx="41">
                  <c:v>3400</c:v>
                </c:pt>
                <c:pt idx="42">
                  <c:v>3480</c:v>
                </c:pt>
                <c:pt idx="43">
                  <c:v>3560</c:v>
                </c:pt>
                <c:pt idx="44">
                  <c:v>3640</c:v>
                </c:pt>
                <c:pt idx="45">
                  <c:v>3720</c:v>
                </c:pt>
                <c:pt idx="46">
                  <c:v>3800</c:v>
                </c:pt>
                <c:pt idx="47">
                  <c:v>3880</c:v>
                </c:pt>
                <c:pt idx="48">
                  <c:v>3960</c:v>
                </c:pt>
                <c:pt idx="49">
                  <c:v>4040</c:v>
                </c:pt>
                <c:pt idx="50">
                  <c:v>4120</c:v>
                </c:pt>
                <c:pt idx="51">
                  <c:v>4200</c:v>
                </c:pt>
                <c:pt idx="52">
                  <c:v>4280</c:v>
                </c:pt>
                <c:pt idx="53">
                  <c:v>4360</c:v>
                </c:pt>
                <c:pt idx="54">
                  <c:v>4440</c:v>
                </c:pt>
                <c:pt idx="55">
                  <c:v>4520</c:v>
                </c:pt>
                <c:pt idx="56">
                  <c:v>4600</c:v>
                </c:pt>
                <c:pt idx="57">
                  <c:v>4680</c:v>
                </c:pt>
                <c:pt idx="58">
                  <c:v>4760</c:v>
                </c:pt>
                <c:pt idx="59">
                  <c:v>4840</c:v>
                </c:pt>
                <c:pt idx="60">
                  <c:v>4920</c:v>
                </c:pt>
                <c:pt idx="61">
                  <c:v>5000</c:v>
                </c:pt>
                <c:pt idx="62">
                  <c:v>5080</c:v>
                </c:pt>
              </c:numCache>
            </c:numRef>
          </c:cat>
          <c:val>
            <c:numRef>
              <c:f>'G34,G35'!$B$3:$B$65</c:f>
              <c:numCache>
                <c:formatCode>0.0%</c:formatCode>
                <c:ptCount val="63"/>
                <c:pt idx="0">
                  <c:v>0.35946745562130172</c:v>
                </c:pt>
                <c:pt idx="1">
                  <c:v>0.34622781065088765</c:v>
                </c:pt>
                <c:pt idx="2">
                  <c:v>0.35001056635672018</c:v>
                </c:pt>
                <c:pt idx="3">
                  <c:v>0.35963921761998685</c:v>
                </c:pt>
                <c:pt idx="4">
                  <c:v>0.38173547606239921</c:v>
                </c:pt>
                <c:pt idx="5">
                  <c:v>0.39703288575329998</c:v>
                </c:pt>
                <c:pt idx="6">
                  <c:v>0.40825098619329392</c:v>
                </c:pt>
                <c:pt idx="7">
                  <c:v>0.41682953358858332</c:v>
                </c:pt>
                <c:pt idx="8">
                  <c:v>0.42360207100591712</c:v>
                </c:pt>
                <c:pt idx="9">
                  <c:v>0.42908460129613968</c:v>
                </c:pt>
                <c:pt idx="10">
                  <c:v>0.43361364805762792</c:v>
                </c:pt>
                <c:pt idx="11">
                  <c:v>0.43741804733727818</c:v>
                </c:pt>
                <c:pt idx="12">
                  <c:v>0.44065883190883198</c:v>
                </c:pt>
                <c:pt idx="13">
                  <c:v>0.44345261171189548</c:v>
                </c:pt>
                <c:pt idx="14">
                  <c:v>0.44514017082335222</c:v>
                </c:pt>
                <c:pt idx="15">
                  <c:v>0.44640662823908361</c:v>
                </c:pt>
                <c:pt idx="16">
                  <c:v>0.44752983809944508</c:v>
                </c:pt>
                <c:pt idx="17">
                  <c:v>0.44853280333828738</c:v>
                </c:pt>
                <c:pt idx="18">
                  <c:v>0.44943385199065927</c:v>
                </c:pt>
                <c:pt idx="19">
                  <c:v>0.45024776737377714</c:v>
                </c:pt>
                <c:pt idx="20">
                  <c:v>0.45098660551730008</c:v>
                </c:pt>
                <c:pt idx="21">
                  <c:v>0.45166029636204541</c:v>
                </c:pt>
                <c:pt idx="22">
                  <c:v>0.45258486159260158</c:v>
                </c:pt>
                <c:pt idx="23">
                  <c:v>0.45440730085529824</c:v>
                </c:pt>
                <c:pt idx="24">
                  <c:v>0.45608781709506652</c:v>
                </c:pt>
                <c:pt idx="25">
                  <c:v>0.45764236742836484</c:v>
                </c:pt>
                <c:pt idx="26">
                  <c:v>0.45908460320328953</c:v>
                </c:pt>
                <c:pt idx="27">
                  <c:v>0.46042627195234553</c:v>
                </c:pt>
                <c:pt idx="28">
                  <c:v>0.46162434897013871</c:v>
                </c:pt>
                <c:pt idx="29">
                  <c:v>0.46073533884414797</c:v>
                </c:pt>
                <c:pt idx="30">
                  <c:v>0.45989849685940937</c:v>
                </c:pt>
                <c:pt idx="31">
                  <c:v>0.45910936197523705</c:v>
                </c:pt>
                <c:pt idx="32">
                  <c:v>0.45836396768892718</c:v>
                </c:pt>
                <c:pt idx="33">
                  <c:v>0.45765877535496707</c:v>
                </c:pt>
                <c:pt idx="34">
                  <c:v>0.45699061800998309</c:v>
                </c:pt>
                <c:pt idx="35">
                  <c:v>0.45635665282176258</c:v>
                </c:pt>
                <c:pt idx="36">
                  <c:v>0.45575432065624472</c:v>
                </c:pt>
                <c:pt idx="37">
                  <c:v>0.45518131154965402</c:v>
                </c:pt>
                <c:pt idx="38">
                  <c:v>0.45392300531775709</c:v>
                </c:pt>
                <c:pt idx="39">
                  <c:v>0.44979668865332129</c:v>
                </c:pt>
                <c:pt idx="40">
                  <c:v>0.44506394435952962</c:v>
                </c:pt>
                <c:pt idx="41">
                  <c:v>0.44050476685213807</c:v>
                </c:pt>
                <c:pt idx="42">
                  <c:v>0.43610978007877227</c:v>
                </c:pt>
                <c:pt idx="43">
                  <c:v>0.43187027136581796</c:v>
                </c:pt>
                <c:pt idx="44">
                  <c:v>0.42777813376854013</c:v>
                </c:pt>
                <c:pt idx="45">
                  <c:v>0.4238258143304619</c:v>
                </c:pt>
                <c:pt idx="46">
                  <c:v>0.4200062675572056</c:v>
                </c:pt>
                <c:pt idx="47">
                  <c:v>0.41631291350181865</c:v>
                </c:pt>
                <c:pt idx="48">
                  <c:v>0.4127395999370036</c:v>
                </c:pt>
                <c:pt idx="49">
                  <c:v>0.4092805681567715</c:v>
                </c:pt>
                <c:pt idx="50">
                  <c:v>0.40593042200764773</c:v>
                </c:pt>
                <c:pt idx="51">
                  <c:v>0.40268409979913006</c:v>
                </c:pt>
                <c:pt idx="52">
                  <c:v>0.39953684878585161</c:v>
                </c:pt>
                <c:pt idx="53">
                  <c:v>0.3964842019508914</c:v>
                </c:pt>
                <c:pt idx="54">
                  <c:v>0.39352195685171604</c:v>
                </c:pt>
                <c:pt idx="55">
                  <c:v>0.39064615631808175</c:v>
                </c:pt>
                <c:pt idx="56">
                  <c:v>0.38785307081546277</c:v>
                </c:pt>
                <c:pt idx="57">
                  <c:v>0.38513918230871619</c:v>
                </c:pt>
                <c:pt idx="58">
                  <c:v>0.38250116947918072</c:v>
                </c:pt>
                <c:pt idx="59">
                  <c:v>0.37993589416459439</c:v>
                </c:pt>
                <c:pt idx="60">
                  <c:v>0.37744038890542947</c:v>
                </c:pt>
                <c:pt idx="61">
                  <c:v>0.37501184549373368</c:v>
                </c:pt>
                <c:pt idx="62">
                  <c:v>0.37264760443157441</c:v>
                </c:pt>
              </c:numCache>
            </c:numRef>
          </c:val>
          <c:smooth val="0"/>
        </c:ser>
        <c:ser>
          <c:idx val="1"/>
          <c:order val="1"/>
          <c:tx>
            <c:v>daňový klin - legislatíva 2013</c:v>
          </c:tx>
          <c:spPr>
            <a:ln w="38100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'G34,G35'!$A$3:$A$65</c:f>
              <c:numCache>
                <c:formatCode>General</c:formatCode>
                <c:ptCount val="63"/>
                <c:pt idx="0">
                  <c:v>120</c:v>
                </c:pt>
                <c:pt idx="1">
                  <c:v>200</c:v>
                </c:pt>
                <c:pt idx="2">
                  <c:v>280</c:v>
                </c:pt>
                <c:pt idx="3">
                  <c:v>360</c:v>
                </c:pt>
                <c:pt idx="4">
                  <c:v>440</c:v>
                </c:pt>
                <c:pt idx="5">
                  <c:v>520</c:v>
                </c:pt>
                <c:pt idx="6">
                  <c:v>600</c:v>
                </c:pt>
                <c:pt idx="7">
                  <c:v>680</c:v>
                </c:pt>
                <c:pt idx="8">
                  <c:v>760</c:v>
                </c:pt>
                <c:pt idx="9">
                  <c:v>840</c:v>
                </c:pt>
                <c:pt idx="10">
                  <c:v>920</c:v>
                </c:pt>
                <c:pt idx="11">
                  <c:v>1000</c:v>
                </c:pt>
                <c:pt idx="12">
                  <c:v>1080</c:v>
                </c:pt>
                <c:pt idx="13">
                  <c:v>1160</c:v>
                </c:pt>
                <c:pt idx="14">
                  <c:v>1240</c:v>
                </c:pt>
                <c:pt idx="15">
                  <c:v>1320</c:v>
                </c:pt>
                <c:pt idx="16">
                  <c:v>1400</c:v>
                </c:pt>
                <c:pt idx="17">
                  <c:v>1480</c:v>
                </c:pt>
                <c:pt idx="18">
                  <c:v>1560</c:v>
                </c:pt>
                <c:pt idx="19">
                  <c:v>1640</c:v>
                </c:pt>
                <c:pt idx="20">
                  <c:v>1720</c:v>
                </c:pt>
                <c:pt idx="21">
                  <c:v>1800</c:v>
                </c:pt>
                <c:pt idx="22">
                  <c:v>1880</c:v>
                </c:pt>
                <c:pt idx="23">
                  <c:v>1960</c:v>
                </c:pt>
                <c:pt idx="24">
                  <c:v>2040</c:v>
                </c:pt>
                <c:pt idx="25">
                  <c:v>2120</c:v>
                </c:pt>
                <c:pt idx="26">
                  <c:v>2200</c:v>
                </c:pt>
                <c:pt idx="27">
                  <c:v>2280</c:v>
                </c:pt>
                <c:pt idx="28">
                  <c:v>2360</c:v>
                </c:pt>
                <c:pt idx="29">
                  <c:v>2440</c:v>
                </c:pt>
                <c:pt idx="30">
                  <c:v>2520</c:v>
                </c:pt>
                <c:pt idx="31">
                  <c:v>2600</c:v>
                </c:pt>
                <c:pt idx="32">
                  <c:v>2680</c:v>
                </c:pt>
                <c:pt idx="33">
                  <c:v>2760</c:v>
                </c:pt>
                <c:pt idx="34">
                  <c:v>2840</c:v>
                </c:pt>
                <c:pt idx="35">
                  <c:v>2920</c:v>
                </c:pt>
                <c:pt idx="36">
                  <c:v>3000</c:v>
                </c:pt>
                <c:pt idx="37">
                  <c:v>3080</c:v>
                </c:pt>
                <c:pt idx="38">
                  <c:v>3160</c:v>
                </c:pt>
                <c:pt idx="39">
                  <c:v>3240</c:v>
                </c:pt>
                <c:pt idx="40">
                  <c:v>3320</c:v>
                </c:pt>
                <c:pt idx="41">
                  <c:v>3400</c:v>
                </c:pt>
                <c:pt idx="42">
                  <c:v>3480</c:v>
                </c:pt>
                <c:pt idx="43">
                  <c:v>3560</c:v>
                </c:pt>
                <c:pt idx="44">
                  <c:v>3640</c:v>
                </c:pt>
                <c:pt idx="45">
                  <c:v>3720</c:v>
                </c:pt>
                <c:pt idx="46">
                  <c:v>3800</c:v>
                </c:pt>
                <c:pt idx="47">
                  <c:v>3880</c:v>
                </c:pt>
                <c:pt idx="48">
                  <c:v>3960</c:v>
                </c:pt>
                <c:pt idx="49">
                  <c:v>4040</c:v>
                </c:pt>
                <c:pt idx="50">
                  <c:v>4120</c:v>
                </c:pt>
                <c:pt idx="51">
                  <c:v>4200</c:v>
                </c:pt>
                <c:pt idx="52">
                  <c:v>4280</c:v>
                </c:pt>
                <c:pt idx="53">
                  <c:v>4360</c:v>
                </c:pt>
                <c:pt idx="54">
                  <c:v>4440</c:v>
                </c:pt>
                <c:pt idx="55">
                  <c:v>4520</c:v>
                </c:pt>
                <c:pt idx="56">
                  <c:v>4600</c:v>
                </c:pt>
                <c:pt idx="57">
                  <c:v>4680</c:v>
                </c:pt>
                <c:pt idx="58">
                  <c:v>4760</c:v>
                </c:pt>
                <c:pt idx="59">
                  <c:v>4840</c:v>
                </c:pt>
                <c:pt idx="60">
                  <c:v>4920</c:v>
                </c:pt>
                <c:pt idx="61">
                  <c:v>5000</c:v>
                </c:pt>
                <c:pt idx="62">
                  <c:v>5080</c:v>
                </c:pt>
              </c:numCache>
            </c:numRef>
          </c:cat>
          <c:val>
            <c:numRef>
              <c:f>'G34,G35'!$C$3:$C$65</c:f>
              <c:numCache>
                <c:formatCode>0.0%</c:formatCode>
                <c:ptCount val="63"/>
                <c:pt idx="0">
                  <c:v>0.35946745562130172</c:v>
                </c:pt>
                <c:pt idx="1">
                  <c:v>0.34622781065088765</c:v>
                </c:pt>
                <c:pt idx="2">
                  <c:v>0.35001056635672018</c:v>
                </c:pt>
                <c:pt idx="3">
                  <c:v>0.35963921761998685</c:v>
                </c:pt>
                <c:pt idx="4">
                  <c:v>0.38173547606239921</c:v>
                </c:pt>
                <c:pt idx="5">
                  <c:v>0.39703288575329998</c:v>
                </c:pt>
                <c:pt idx="6">
                  <c:v>0.40825098619329392</c:v>
                </c:pt>
                <c:pt idx="7">
                  <c:v>0.41682953358858332</c:v>
                </c:pt>
                <c:pt idx="8">
                  <c:v>0.42360207100591712</c:v>
                </c:pt>
                <c:pt idx="9">
                  <c:v>0.42908460129613968</c:v>
                </c:pt>
                <c:pt idx="10">
                  <c:v>0.43361364805762792</c:v>
                </c:pt>
                <c:pt idx="11">
                  <c:v>0.43741804733727818</c:v>
                </c:pt>
                <c:pt idx="12">
                  <c:v>0.44065883190883198</c:v>
                </c:pt>
                <c:pt idx="13">
                  <c:v>0.44345261171189548</c:v>
                </c:pt>
                <c:pt idx="14">
                  <c:v>0.44588590379843485</c:v>
                </c:pt>
                <c:pt idx="15">
                  <c:v>0.44802425138963592</c:v>
                </c:pt>
                <c:pt idx="16">
                  <c:v>0.4499182163989856</c:v>
                </c:pt>
                <c:pt idx="17">
                  <c:v>0.45160742843435164</c:v>
                </c:pt>
                <c:pt idx="18">
                  <c:v>0.45312338795326967</c:v>
                </c:pt>
                <c:pt idx="19">
                  <c:v>0.45449144898253718</c:v>
                </c:pt>
                <c:pt idx="20">
                  <c:v>0.45573224852071004</c:v>
                </c:pt>
                <c:pt idx="21">
                  <c:v>0.45686275476660088</c:v>
                </c:pt>
                <c:pt idx="22">
                  <c:v>0.45802001369130046</c:v>
                </c:pt>
                <c:pt idx="23">
                  <c:v>0.4602067043533391</c:v>
                </c:pt>
                <c:pt idx="24">
                  <c:v>0.46222188986541363</c:v>
                </c:pt>
                <c:pt idx="25">
                  <c:v>0.4640849859048789</c:v>
                </c:pt>
                <c:pt idx="26">
                  <c:v>0.4658125840505648</c:v>
                </c:pt>
                <c:pt idx="27">
                  <c:v>0.46741894723865873</c:v>
                </c:pt>
                <c:pt idx="28">
                  <c:v>0.46891640444789884</c:v>
                </c:pt>
                <c:pt idx="29">
                  <c:v>0.47031566774177908</c:v>
                </c:pt>
                <c:pt idx="30">
                  <c:v>0.47162608892176194</c:v>
                </c:pt>
                <c:pt idx="31">
                  <c:v>0.47285586879836139</c:v>
                </c:pt>
                <c:pt idx="32">
                  <c:v>0.47401222898083545</c:v>
                </c:pt>
                <c:pt idx="33">
                  <c:v>0.47510155379041247</c:v>
                </c:pt>
                <c:pt idx="34">
                  <c:v>0.47612950818818228</c:v>
                </c:pt>
                <c:pt idx="35">
                  <c:v>0.47710113631758128</c:v>
                </c:pt>
                <c:pt idx="36">
                  <c:v>0.47802094428007891</c:v>
                </c:pt>
                <c:pt idx="37">
                  <c:v>0.47889297001075848</c:v>
                </c:pt>
                <c:pt idx="38">
                  <c:v>0.47972084253988473</c:v>
                </c:pt>
                <c:pt idx="39">
                  <c:v>0.48050783247497991</c:v>
                </c:pt>
                <c:pt idx="40">
                  <c:v>0.48127969273543886</c:v>
                </c:pt>
                <c:pt idx="41">
                  <c:v>0.48218136094674557</c:v>
                </c:pt>
                <c:pt idx="42">
                  <c:v>0.48304157314833707</c:v>
                </c:pt>
                <c:pt idx="43">
                  <c:v>0.48386312412738514</c:v>
                </c:pt>
                <c:pt idx="44">
                  <c:v>0.48464856297548603</c:v>
                </c:pt>
                <c:pt idx="45">
                  <c:v>0.48540021950753964</c:v>
                </c:pt>
                <c:pt idx="46">
                  <c:v>0.48612022734350668</c:v>
                </c:pt>
                <c:pt idx="47">
                  <c:v>0.4868105441346916</c:v>
                </c:pt>
                <c:pt idx="48">
                  <c:v>0.48591890860094311</c:v>
                </c:pt>
                <c:pt idx="49">
                  <c:v>0.48250008849165954</c:v>
                </c:pt>
                <c:pt idx="50">
                  <c:v>0.4791814317478309</c:v>
                </c:pt>
                <c:pt idx="51">
                  <c:v>0.47595860009453006</c:v>
                </c:pt>
                <c:pt idx="52">
                  <c:v>0.4728275022237281</c:v>
                </c:pt>
                <c:pt idx="53">
                  <c:v>0.46978427646690341</c:v>
                </c:pt>
                <c:pt idx="54">
                  <c:v>0.46682527490630527</c:v>
                </c:pt>
                <c:pt idx="55">
                  <c:v>0.46394704878742321</c:v>
                </c:pt>
                <c:pt idx="56">
                  <c:v>0.4611463351100068</c:v>
                </c:pt>
                <c:pt idx="57">
                  <c:v>0.45842004428803035</c:v>
                </c:pt>
                <c:pt idx="58">
                  <c:v>0.45576524878048785</c:v>
                </c:pt>
                <c:pt idx="59">
                  <c:v>0.45317917260506146</c:v>
                </c:pt>
                <c:pt idx="60">
                  <c:v>0.45065918165570218</c:v>
                </c:pt>
                <c:pt idx="61">
                  <c:v>0.44820277475312587</c:v>
                </c:pt>
                <c:pt idx="62">
                  <c:v>0.44580757536430715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803480"/>
        <c:axId val="153803088"/>
      </c:lineChart>
      <c:catAx>
        <c:axId val="153803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>
                    <a:latin typeface="Constantia" panose="02030602050306030303" pitchFamily="18" charset="0"/>
                  </a:rPr>
                  <a:t>hrubá mesačná</a:t>
                </a:r>
                <a:r>
                  <a:rPr lang="sk-SK" baseline="0">
                    <a:latin typeface="Constantia" panose="02030602050306030303" pitchFamily="18" charset="0"/>
                  </a:rPr>
                  <a:t> mzda</a:t>
                </a:r>
              </a:p>
            </c:rich>
          </c:tx>
          <c:layout>
            <c:manualLayout>
              <c:xMode val="edge"/>
              <c:yMode val="edge"/>
              <c:x val="0.67830446194225724"/>
              <c:y val="0.73661349410281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803088"/>
        <c:crosses val="autoZero"/>
        <c:auto val="1"/>
        <c:lblAlgn val="ctr"/>
        <c:lblOffset val="100"/>
        <c:noMultiLvlLbl val="0"/>
      </c:catAx>
      <c:valAx>
        <c:axId val="153803088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803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868853893263342"/>
          <c:y val="9.7800379119276762E-2"/>
          <c:w val="0.60242257217847772"/>
          <c:h val="0.12905147273257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734033245844271E-2"/>
          <c:y val="5.0925925925925923E-2"/>
          <c:w val="0.88026596675415558"/>
          <c:h val="0.76882166959876719"/>
        </c:manualLayout>
      </c:layout>
      <c:lineChart>
        <c:grouping val="standard"/>
        <c:varyColors val="0"/>
        <c:ser>
          <c:idx val="0"/>
          <c:order val="0"/>
          <c:tx>
            <c:v>daňový klin - legislatíva 2012</c:v>
          </c:tx>
          <c:spPr>
            <a:ln w="38100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numRef>
              <c:f>'G34,G35'!$M$3:$M$65</c:f>
              <c:numCache>
                <c:formatCode>General</c:formatCode>
                <c:ptCount val="63"/>
                <c:pt idx="0">
                  <c:v>120</c:v>
                </c:pt>
                <c:pt idx="1">
                  <c:v>200</c:v>
                </c:pt>
                <c:pt idx="2">
                  <c:v>280</c:v>
                </c:pt>
                <c:pt idx="3">
                  <c:v>360</c:v>
                </c:pt>
                <c:pt idx="4">
                  <c:v>440</c:v>
                </c:pt>
                <c:pt idx="5">
                  <c:v>520</c:v>
                </c:pt>
                <c:pt idx="6">
                  <c:v>600</c:v>
                </c:pt>
                <c:pt idx="7">
                  <c:v>680</c:v>
                </c:pt>
                <c:pt idx="8">
                  <c:v>760</c:v>
                </c:pt>
                <c:pt idx="9">
                  <c:v>840</c:v>
                </c:pt>
                <c:pt idx="10">
                  <c:v>920</c:v>
                </c:pt>
                <c:pt idx="11">
                  <c:v>1000</c:v>
                </c:pt>
                <c:pt idx="12">
                  <c:v>1080</c:v>
                </c:pt>
                <c:pt idx="13">
                  <c:v>1160</c:v>
                </c:pt>
                <c:pt idx="14">
                  <c:v>1240</c:v>
                </c:pt>
                <c:pt idx="15">
                  <c:v>1320</c:v>
                </c:pt>
                <c:pt idx="16">
                  <c:v>1400</c:v>
                </c:pt>
                <c:pt idx="17">
                  <c:v>1480</c:v>
                </c:pt>
                <c:pt idx="18">
                  <c:v>1560</c:v>
                </c:pt>
                <c:pt idx="19">
                  <c:v>1640</c:v>
                </c:pt>
                <c:pt idx="20">
                  <c:v>1720</c:v>
                </c:pt>
                <c:pt idx="21">
                  <c:v>1800</c:v>
                </c:pt>
                <c:pt idx="22">
                  <c:v>1880</c:v>
                </c:pt>
                <c:pt idx="23">
                  <c:v>1960</c:v>
                </c:pt>
                <c:pt idx="24">
                  <c:v>2040</c:v>
                </c:pt>
                <c:pt idx="25">
                  <c:v>2120</c:v>
                </c:pt>
                <c:pt idx="26">
                  <c:v>2200</c:v>
                </c:pt>
                <c:pt idx="27">
                  <c:v>2280</c:v>
                </c:pt>
                <c:pt idx="28">
                  <c:v>2360</c:v>
                </c:pt>
                <c:pt idx="29">
                  <c:v>2440</c:v>
                </c:pt>
                <c:pt idx="30">
                  <c:v>2520</c:v>
                </c:pt>
                <c:pt idx="31">
                  <c:v>2600</c:v>
                </c:pt>
                <c:pt idx="32">
                  <c:v>2680</c:v>
                </c:pt>
                <c:pt idx="33">
                  <c:v>2760</c:v>
                </c:pt>
                <c:pt idx="34">
                  <c:v>2840</c:v>
                </c:pt>
                <c:pt idx="35">
                  <c:v>2920</c:v>
                </c:pt>
                <c:pt idx="36">
                  <c:v>3000</c:v>
                </c:pt>
                <c:pt idx="37">
                  <c:v>3080</c:v>
                </c:pt>
                <c:pt idx="38">
                  <c:v>3160</c:v>
                </c:pt>
                <c:pt idx="39">
                  <c:v>3240</c:v>
                </c:pt>
                <c:pt idx="40">
                  <c:v>3320</c:v>
                </c:pt>
                <c:pt idx="41">
                  <c:v>3400</c:v>
                </c:pt>
                <c:pt idx="42">
                  <c:v>3480</c:v>
                </c:pt>
                <c:pt idx="43">
                  <c:v>3560</c:v>
                </c:pt>
                <c:pt idx="44">
                  <c:v>3640</c:v>
                </c:pt>
                <c:pt idx="45">
                  <c:v>3720</c:v>
                </c:pt>
                <c:pt idx="46">
                  <c:v>3800</c:v>
                </c:pt>
                <c:pt idx="47">
                  <c:v>3880</c:v>
                </c:pt>
                <c:pt idx="48">
                  <c:v>3960</c:v>
                </c:pt>
                <c:pt idx="49">
                  <c:v>4040</c:v>
                </c:pt>
                <c:pt idx="50">
                  <c:v>4120</c:v>
                </c:pt>
                <c:pt idx="51">
                  <c:v>4200</c:v>
                </c:pt>
                <c:pt idx="52">
                  <c:v>4280</c:v>
                </c:pt>
                <c:pt idx="53">
                  <c:v>4360</c:v>
                </c:pt>
                <c:pt idx="54">
                  <c:v>4440</c:v>
                </c:pt>
                <c:pt idx="55">
                  <c:v>4520</c:v>
                </c:pt>
                <c:pt idx="56">
                  <c:v>4600</c:v>
                </c:pt>
                <c:pt idx="57">
                  <c:v>4680</c:v>
                </c:pt>
                <c:pt idx="58">
                  <c:v>4760</c:v>
                </c:pt>
                <c:pt idx="59">
                  <c:v>4840</c:v>
                </c:pt>
                <c:pt idx="60">
                  <c:v>4920</c:v>
                </c:pt>
                <c:pt idx="61">
                  <c:v>5000</c:v>
                </c:pt>
                <c:pt idx="62">
                  <c:v>5080</c:v>
                </c:pt>
              </c:numCache>
            </c:numRef>
          </c:cat>
          <c:val>
            <c:numRef>
              <c:f>'G34,G35'!$N$3:$N$65</c:f>
              <c:numCache>
                <c:formatCode>0.0%</c:formatCode>
                <c:ptCount val="63"/>
                <c:pt idx="0">
                  <c:v>0.41149101105063501</c:v>
                </c:pt>
                <c:pt idx="1">
                  <c:v>0.25105096486887685</c:v>
                </c:pt>
                <c:pt idx="2">
                  <c:v>0.18229094507669472</c:v>
                </c:pt>
                <c:pt idx="3">
                  <c:v>0.14411318379240204</c:v>
                </c:pt>
                <c:pt idx="4">
                  <c:v>0.15398653681795693</c:v>
                </c:pt>
                <c:pt idx="5">
                  <c:v>0.16082193506641798</c:v>
                </c:pt>
                <c:pt idx="6">
                  <c:v>0.16583456044862283</c:v>
                </c:pt>
                <c:pt idx="7">
                  <c:v>0.16966774456442649</c:v>
                </c:pt>
                <c:pt idx="8">
                  <c:v>0.17269394255058729</c:v>
                </c:pt>
                <c:pt idx="9">
                  <c:v>0.17514372187271743</c:v>
                </c:pt>
                <c:pt idx="10">
                  <c:v>0.17716745261708583</c:v>
                </c:pt>
                <c:pt idx="11">
                  <c:v>0.17886738644235528</c:v>
                </c:pt>
                <c:pt idx="12">
                  <c:v>0.18031547821943669</c:v>
                </c:pt>
                <c:pt idx="13">
                  <c:v>0.18156383319967923</c:v>
                </c:pt>
                <c:pt idx="14">
                  <c:v>0.18255162177963752</c:v>
                </c:pt>
                <c:pt idx="15">
                  <c:v>0.18339079007804607</c:v>
                </c:pt>
                <c:pt idx="16">
                  <c:v>0.18413425332223121</c:v>
                </c:pt>
                <c:pt idx="17">
                  <c:v>0.18479750064808545</c:v>
                </c:pt>
                <c:pt idx="18">
                  <c:v>0.18539284987725554</c:v>
                </c:pt>
                <c:pt idx="19">
                  <c:v>0.18593021963174811</c:v>
                </c:pt>
                <c:pt idx="20">
                  <c:v>0.18778145859334403</c:v>
                </c:pt>
                <c:pt idx="21">
                  <c:v>0.19025611089788827</c:v>
                </c:pt>
                <c:pt idx="22">
                  <c:v>0.19252048156270787</c:v>
                </c:pt>
                <c:pt idx="23">
                  <c:v>0.19460028100286689</c:v>
                </c:pt>
                <c:pt idx="24">
                  <c:v>0.19651719239972468</c:v>
                </c:pt>
                <c:pt idx="25">
                  <c:v>0.19828963050973</c:v>
                </c:pt>
                <c:pt idx="26">
                  <c:v>0.19993333513469089</c:v>
                </c:pt>
                <c:pt idx="27">
                  <c:v>0.20146183981096716</c:v>
                </c:pt>
                <c:pt idx="28">
                  <c:v>0.20288684529001366</c:v>
                </c:pt>
                <c:pt idx="29">
                  <c:v>0.20421851963528453</c:v>
                </c:pt>
                <c:pt idx="30">
                  <c:v>0.20546574122407329</c:v>
                </c:pt>
                <c:pt idx="31">
                  <c:v>0.20663629693787225</c:v>
                </c:pt>
                <c:pt idx="32">
                  <c:v>0.20773704489463879</c:v>
                </c:pt>
                <c:pt idx="33">
                  <c:v>0.2087740489097504</c:v>
                </c:pt>
                <c:pt idx="34">
                  <c:v>0.20975269025453927</c:v>
                </c:pt>
                <c:pt idx="35">
                  <c:v>0.21060388095947216</c:v>
                </c:pt>
                <c:pt idx="36">
                  <c:v>0.21022624079208505</c:v>
                </c:pt>
                <c:pt idx="37">
                  <c:v>0.20986819968866521</c:v>
                </c:pt>
                <c:pt idx="38">
                  <c:v>0.20952827048885311</c:v>
                </c:pt>
                <c:pt idx="39">
                  <c:v>0.20920511277988474</c:v>
                </c:pt>
                <c:pt idx="40">
                  <c:v>0.2088975152317169</c:v>
                </c:pt>
                <c:pt idx="41">
                  <c:v>0.20860438042387389</c:v>
                </c:pt>
                <c:pt idx="42">
                  <c:v>0.20832471176338641</c:v>
                </c:pt>
                <c:pt idx="43">
                  <c:v>0.20805760216515579</c:v>
                </c:pt>
                <c:pt idx="44">
                  <c:v>0.20780222422381939</c:v>
                </c:pt>
                <c:pt idx="45">
                  <c:v>0.20755782165276668</c:v>
                </c:pt>
                <c:pt idx="46">
                  <c:v>0.20732370180371071</c:v>
                </c:pt>
                <c:pt idx="47">
                  <c:v>0.20709922911097695</c:v>
                </c:pt>
                <c:pt idx="48">
                  <c:v>0.2068838193298374</c:v>
                </c:pt>
                <c:pt idx="49">
                  <c:v>0.20667693445890362</c:v>
                </c:pt>
                <c:pt idx="50">
                  <c:v>0.2064780782536666</c:v>
                </c:pt>
                <c:pt idx="51">
                  <c:v>0.20628679225241783</c:v>
                </c:pt>
                <c:pt idx="52">
                  <c:v>0.20610265224755703</c:v>
                </c:pt>
                <c:pt idx="53">
                  <c:v>0.20592526514511994</c:v>
                </c:pt>
                <c:pt idx="54">
                  <c:v>0.2057542661635928</c:v>
                </c:pt>
                <c:pt idx="55">
                  <c:v>0.20558931633000538</c:v>
                </c:pt>
                <c:pt idx="56">
                  <c:v>0.20543010023713576</c:v>
                </c:pt>
                <c:pt idx="57">
                  <c:v>0.20527632403060134</c:v>
                </c:pt>
                <c:pt idx="58">
                  <c:v>0.20512771359880774</c:v>
                </c:pt>
                <c:pt idx="59">
                  <c:v>0.20498401294229895</c:v>
                </c:pt>
                <c:pt idx="60">
                  <c:v>0.2048449827020998</c:v>
                </c:pt>
                <c:pt idx="61">
                  <c:v>0.20471039882925612</c:v>
                </c:pt>
                <c:pt idx="62">
                  <c:v>0.2045800513800145</c:v>
                </c:pt>
              </c:numCache>
            </c:numRef>
          </c:val>
          <c:smooth val="0"/>
        </c:ser>
        <c:ser>
          <c:idx val="1"/>
          <c:order val="1"/>
          <c:tx>
            <c:v>daňový klin - legislatíva 2013</c:v>
          </c:tx>
          <c:spPr>
            <a:ln w="38100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'G34,G35'!$M$3:$M$65</c:f>
              <c:numCache>
                <c:formatCode>General</c:formatCode>
                <c:ptCount val="63"/>
                <c:pt idx="0">
                  <c:v>120</c:v>
                </c:pt>
                <c:pt idx="1">
                  <c:v>200</c:v>
                </c:pt>
                <c:pt idx="2">
                  <c:v>280</c:v>
                </c:pt>
                <c:pt idx="3">
                  <c:v>360</c:v>
                </c:pt>
                <c:pt idx="4">
                  <c:v>440</c:v>
                </c:pt>
                <c:pt idx="5">
                  <c:v>520</c:v>
                </c:pt>
                <c:pt idx="6">
                  <c:v>600</c:v>
                </c:pt>
                <c:pt idx="7">
                  <c:v>680</c:v>
                </c:pt>
                <c:pt idx="8">
                  <c:v>760</c:v>
                </c:pt>
                <c:pt idx="9">
                  <c:v>840</c:v>
                </c:pt>
                <c:pt idx="10">
                  <c:v>920</c:v>
                </c:pt>
                <c:pt idx="11">
                  <c:v>1000</c:v>
                </c:pt>
                <c:pt idx="12">
                  <c:v>1080</c:v>
                </c:pt>
                <c:pt idx="13">
                  <c:v>1160</c:v>
                </c:pt>
                <c:pt idx="14">
                  <c:v>1240</c:v>
                </c:pt>
                <c:pt idx="15">
                  <c:v>1320</c:v>
                </c:pt>
                <c:pt idx="16">
                  <c:v>1400</c:v>
                </c:pt>
                <c:pt idx="17">
                  <c:v>1480</c:v>
                </c:pt>
                <c:pt idx="18">
                  <c:v>1560</c:v>
                </c:pt>
                <c:pt idx="19">
                  <c:v>1640</c:v>
                </c:pt>
                <c:pt idx="20">
                  <c:v>1720</c:v>
                </c:pt>
                <c:pt idx="21">
                  <c:v>1800</c:v>
                </c:pt>
                <c:pt idx="22">
                  <c:v>1880</c:v>
                </c:pt>
                <c:pt idx="23">
                  <c:v>1960</c:v>
                </c:pt>
                <c:pt idx="24">
                  <c:v>2040</c:v>
                </c:pt>
                <c:pt idx="25">
                  <c:v>2120</c:v>
                </c:pt>
                <c:pt idx="26">
                  <c:v>2200</c:v>
                </c:pt>
                <c:pt idx="27">
                  <c:v>2280</c:v>
                </c:pt>
                <c:pt idx="28">
                  <c:v>2360</c:v>
                </c:pt>
                <c:pt idx="29">
                  <c:v>2440</c:v>
                </c:pt>
                <c:pt idx="30">
                  <c:v>2520</c:v>
                </c:pt>
                <c:pt idx="31">
                  <c:v>2600</c:v>
                </c:pt>
                <c:pt idx="32">
                  <c:v>2680</c:v>
                </c:pt>
                <c:pt idx="33">
                  <c:v>2760</c:v>
                </c:pt>
                <c:pt idx="34">
                  <c:v>2840</c:v>
                </c:pt>
                <c:pt idx="35">
                  <c:v>2920</c:v>
                </c:pt>
                <c:pt idx="36">
                  <c:v>3000</c:v>
                </c:pt>
                <c:pt idx="37">
                  <c:v>3080</c:v>
                </c:pt>
                <c:pt idx="38">
                  <c:v>3160</c:v>
                </c:pt>
                <c:pt idx="39">
                  <c:v>3240</c:v>
                </c:pt>
                <c:pt idx="40">
                  <c:v>3320</c:v>
                </c:pt>
                <c:pt idx="41">
                  <c:v>3400</c:v>
                </c:pt>
                <c:pt idx="42">
                  <c:v>3480</c:v>
                </c:pt>
                <c:pt idx="43">
                  <c:v>3560</c:v>
                </c:pt>
                <c:pt idx="44">
                  <c:v>3640</c:v>
                </c:pt>
                <c:pt idx="45">
                  <c:v>3720</c:v>
                </c:pt>
                <c:pt idx="46">
                  <c:v>3800</c:v>
                </c:pt>
                <c:pt idx="47">
                  <c:v>3880</c:v>
                </c:pt>
                <c:pt idx="48">
                  <c:v>3960</c:v>
                </c:pt>
                <c:pt idx="49">
                  <c:v>4040</c:v>
                </c:pt>
                <c:pt idx="50">
                  <c:v>4120</c:v>
                </c:pt>
                <c:pt idx="51">
                  <c:v>4200</c:v>
                </c:pt>
                <c:pt idx="52">
                  <c:v>4280</c:v>
                </c:pt>
                <c:pt idx="53">
                  <c:v>4360</c:v>
                </c:pt>
                <c:pt idx="54">
                  <c:v>4440</c:v>
                </c:pt>
                <c:pt idx="55">
                  <c:v>4520</c:v>
                </c:pt>
                <c:pt idx="56">
                  <c:v>4600</c:v>
                </c:pt>
                <c:pt idx="57">
                  <c:v>4680</c:v>
                </c:pt>
                <c:pt idx="58">
                  <c:v>4760</c:v>
                </c:pt>
                <c:pt idx="59">
                  <c:v>4840</c:v>
                </c:pt>
                <c:pt idx="60">
                  <c:v>4920</c:v>
                </c:pt>
                <c:pt idx="61">
                  <c:v>5000</c:v>
                </c:pt>
                <c:pt idx="62">
                  <c:v>5080</c:v>
                </c:pt>
              </c:numCache>
            </c:numRef>
          </c:cat>
          <c:val>
            <c:numRef>
              <c:f>'G34,G35'!$O$3:$O$65</c:f>
              <c:numCache>
                <c:formatCode>0.0%</c:formatCode>
                <c:ptCount val="63"/>
                <c:pt idx="0">
                  <c:v>0.35946745562130172</c:v>
                </c:pt>
                <c:pt idx="1">
                  <c:v>0.35946745562130183</c:v>
                </c:pt>
                <c:pt idx="2">
                  <c:v>0.35946745562130178</c:v>
                </c:pt>
                <c:pt idx="3">
                  <c:v>0.35963921761998685</c:v>
                </c:pt>
                <c:pt idx="4">
                  <c:v>0.38173547606239921</c:v>
                </c:pt>
                <c:pt idx="5">
                  <c:v>0.39703288575329998</c:v>
                </c:pt>
                <c:pt idx="6">
                  <c:v>0.40825098619329392</c:v>
                </c:pt>
                <c:pt idx="7">
                  <c:v>0.41682953358858332</c:v>
                </c:pt>
                <c:pt idx="8">
                  <c:v>0.42360207100591712</c:v>
                </c:pt>
                <c:pt idx="9">
                  <c:v>0.42908460129613968</c:v>
                </c:pt>
                <c:pt idx="10">
                  <c:v>0.43361364805762792</c:v>
                </c:pt>
                <c:pt idx="11">
                  <c:v>0.43741804733727818</c:v>
                </c:pt>
                <c:pt idx="12">
                  <c:v>0.44065883190883198</c:v>
                </c:pt>
                <c:pt idx="13">
                  <c:v>0.44345261171189548</c:v>
                </c:pt>
                <c:pt idx="14">
                  <c:v>0.44588590379843485</c:v>
                </c:pt>
                <c:pt idx="15">
                  <c:v>0.44802425138963592</c:v>
                </c:pt>
                <c:pt idx="16">
                  <c:v>0.4499182163989856</c:v>
                </c:pt>
                <c:pt idx="17">
                  <c:v>0.45160742843435164</c:v>
                </c:pt>
                <c:pt idx="18">
                  <c:v>0.45312338795326967</c:v>
                </c:pt>
                <c:pt idx="19">
                  <c:v>0.45449144898253718</c:v>
                </c:pt>
                <c:pt idx="20">
                  <c:v>0.45573224852071004</c:v>
                </c:pt>
                <c:pt idx="21">
                  <c:v>0.45686275476660088</c:v>
                </c:pt>
                <c:pt idx="22">
                  <c:v>0.45802001369130046</c:v>
                </c:pt>
                <c:pt idx="23">
                  <c:v>0.4602067043533391</c:v>
                </c:pt>
                <c:pt idx="24">
                  <c:v>0.46222188986541363</c:v>
                </c:pt>
                <c:pt idx="25">
                  <c:v>0.4640849859048789</c:v>
                </c:pt>
                <c:pt idx="26">
                  <c:v>0.4658125840505648</c:v>
                </c:pt>
                <c:pt idx="27">
                  <c:v>0.46741894723865873</c:v>
                </c:pt>
                <c:pt idx="28">
                  <c:v>0.46891640444789884</c:v>
                </c:pt>
                <c:pt idx="29">
                  <c:v>0.47031566774177908</c:v>
                </c:pt>
                <c:pt idx="30">
                  <c:v>0.47162608892176194</c:v>
                </c:pt>
                <c:pt idx="31">
                  <c:v>0.47285586879836139</c:v>
                </c:pt>
                <c:pt idx="32">
                  <c:v>0.47401222898083545</c:v>
                </c:pt>
                <c:pt idx="33">
                  <c:v>0.47510155379041247</c:v>
                </c:pt>
                <c:pt idx="34">
                  <c:v>0.47612950818818228</c:v>
                </c:pt>
                <c:pt idx="35">
                  <c:v>0.47710113631758128</c:v>
                </c:pt>
                <c:pt idx="36">
                  <c:v>0.47802094428007891</c:v>
                </c:pt>
                <c:pt idx="37">
                  <c:v>0.47889297001075848</c:v>
                </c:pt>
                <c:pt idx="38">
                  <c:v>0.47972084253988473</c:v>
                </c:pt>
                <c:pt idx="39">
                  <c:v>0.48050783247497991</c:v>
                </c:pt>
                <c:pt idx="40">
                  <c:v>0.48127969273543886</c:v>
                </c:pt>
                <c:pt idx="41">
                  <c:v>0.48218136094674557</c:v>
                </c:pt>
                <c:pt idx="42">
                  <c:v>0.48304157314833707</c:v>
                </c:pt>
                <c:pt idx="43">
                  <c:v>0.48386312412738514</c:v>
                </c:pt>
                <c:pt idx="44">
                  <c:v>0.48464856297548603</c:v>
                </c:pt>
                <c:pt idx="45">
                  <c:v>0.48540021950753964</c:v>
                </c:pt>
                <c:pt idx="46">
                  <c:v>0.48612022734350668</c:v>
                </c:pt>
                <c:pt idx="47">
                  <c:v>0.4868105441346916</c:v>
                </c:pt>
                <c:pt idx="48">
                  <c:v>0.48591890860094311</c:v>
                </c:pt>
                <c:pt idx="49">
                  <c:v>0.48250008849165954</c:v>
                </c:pt>
                <c:pt idx="50">
                  <c:v>0.4791814317478309</c:v>
                </c:pt>
                <c:pt idx="51">
                  <c:v>0.47595860009453006</c:v>
                </c:pt>
                <c:pt idx="52">
                  <c:v>0.4728275022237281</c:v>
                </c:pt>
                <c:pt idx="53">
                  <c:v>0.46978427646690341</c:v>
                </c:pt>
                <c:pt idx="54">
                  <c:v>0.46682527490630527</c:v>
                </c:pt>
                <c:pt idx="55">
                  <c:v>0.46394704878742321</c:v>
                </c:pt>
                <c:pt idx="56">
                  <c:v>0.4611463351100068</c:v>
                </c:pt>
                <c:pt idx="57">
                  <c:v>0.45842004428803035</c:v>
                </c:pt>
                <c:pt idx="58">
                  <c:v>0.45576524878048785</c:v>
                </c:pt>
                <c:pt idx="59">
                  <c:v>0.45317917260506146</c:v>
                </c:pt>
                <c:pt idx="60">
                  <c:v>0.45065918165570218</c:v>
                </c:pt>
                <c:pt idx="61">
                  <c:v>0.44820277475312587</c:v>
                </c:pt>
                <c:pt idx="62">
                  <c:v>0.44580757536430715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806616"/>
        <c:axId val="153807008"/>
      </c:lineChart>
      <c:catAx>
        <c:axId val="15380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>
                    <a:latin typeface="Constantia" panose="02030602050306030303" pitchFamily="18" charset="0"/>
                  </a:rPr>
                  <a:t>hrubá mesačná</a:t>
                </a:r>
                <a:r>
                  <a:rPr lang="sk-SK" baseline="0">
                    <a:latin typeface="Constantia" panose="02030602050306030303" pitchFamily="18" charset="0"/>
                  </a:rPr>
                  <a:t> odmena</a:t>
                </a:r>
              </a:p>
            </c:rich>
          </c:tx>
          <c:layout>
            <c:manualLayout>
              <c:xMode val="edge"/>
              <c:yMode val="edge"/>
              <c:x val="0.67830446194225724"/>
              <c:y val="0.73661349410281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807008"/>
        <c:crosses val="autoZero"/>
        <c:auto val="1"/>
        <c:lblAlgn val="ctr"/>
        <c:lblOffset val="100"/>
        <c:noMultiLvlLbl val="0"/>
      </c:catAx>
      <c:valAx>
        <c:axId val="153807008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80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868853893263342"/>
          <c:y val="9.7800379119276762E-2"/>
          <c:w val="0.60242257217847772"/>
          <c:h val="0.12905147273257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35997698495136E-2"/>
          <c:y val="4.5576044208531438E-2"/>
          <c:w val="0.90962576299142661"/>
          <c:h val="0.66497005553863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'G36'!$E$3</c:f>
              <c:strCache>
                <c:ptCount val="1"/>
                <c:pt idx="0">
                  <c:v>vypadli mimo dtb</c:v>
                </c:pt>
              </c:strCache>
            </c:strRef>
          </c:tx>
          <c:spPr>
            <a:solidFill>
              <a:srgbClr val="00B0F0"/>
            </a:solidFill>
            <a:ln w="15875">
              <a:solidFill>
                <a:srgbClr val="00B0F0"/>
              </a:solidFill>
            </a:ln>
            <a:effectLst/>
          </c:spPr>
          <c:invertIfNegative val="0"/>
          <c:cat>
            <c:numRef>
              <c:f>'G36'!$A$4:$A$88</c:f>
              <c:numCache>
                <c:formatCode>#,##0</c:formatCode>
                <c:ptCount val="8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109</c:v>
                </c:pt>
                <c:pt idx="81">
                  <c:v>110</c:v>
                </c:pt>
                <c:pt idx="82">
                  <c:v>111</c:v>
                </c:pt>
                <c:pt idx="83">
                  <c:v>112</c:v>
                </c:pt>
                <c:pt idx="84">
                  <c:v>113</c:v>
                </c:pt>
              </c:numCache>
            </c:numRef>
          </c:cat>
          <c:val>
            <c:numRef>
              <c:f>'G36'!$E$4:$E$88</c:f>
              <c:numCache>
                <c:formatCode>0.00%</c:formatCode>
                <c:ptCount val="85"/>
                <c:pt idx="0">
                  <c:v>0</c:v>
                </c:pt>
                <c:pt idx="1">
                  <c:v>-6.8961770102355982E-5</c:v>
                </c:pt>
                <c:pt idx="2">
                  <c:v>-1.1430935832117794E-3</c:v>
                </c:pt>
                <c:pt idx="3">
                  <c:v>-4.363399271930888E-3</c:v>
                </c:pt>
                <c:pt idx="4">
                  <c:v>-7.7696927648654409E-3</c:v>
                </c:pt>
                <c:pt idx="5">
                  <c:v>-1.2448644378779837E-2</c:v>
                </c:pt>
                <c:pt idx="6">
                  <c:v>-1.3029595048126955E-2</c:v>
                </c:pt>
                <c:pt idx="7">
                  <c:v>-1.3692045991231406E-2</c:v>
                </c:pt>
                <c:pt idx="8">
                  <c:v>-1.3175877590768317E-2</c:v>
                </c:pt>
                <c:pt idx="9">
                  <c:v>-1.2227130814208632E-2</c:v>
                </c:pt>
                <c:pt idx="10">
                  <c:v>-1.1025524213940308E-2</c:v>
                </c:pt>
                <c:pt idx="11">
                  <c:v>-8.5784262506112523E-3</c:v>
                </c:pt>
                <c:pt idx="12">
                  <c:v>-6.9045360126722471E-3</c:v>
                </c:pt>
                <c:pt idx="13">
                  <c:v>-5.4667875935685839E-3</c:v>
                </c:pt>
                <c:pt idx="14">
                  <c:v>-4.6789516139143948E-3</c:v>
                </c:pt>
                <c:pt idx="15">
                  <c:v>-4.1188984506588984E-3</c:v>
                </c:pt>
                <c:pt idx="16">
                  <c:v>-3.9475389007075897E-3</c:v>
                </c:pt>
                <c:pt idx="17">
                  <c:v>-3.7093073312630871E-3</c:v>
                </c:pt>
                <c:pt idx="18">
                  <c:v>-3.6236275562874323E-3</c:v>
                </c:pt>
                <c:pt idx="19">
                  <c:v>-3.7511023434463327E-3</c:v>
                </c:pt>
                <c:pt idx="20">
                  <c:v>-3.6507943142065425E-3</c:v>
                </c:pt>
                <c:pt idx="21">
                  <c:v>-3.5797427934950244E-3</c:v>
                </c:pt>
                <c:pt idx="22">
                  <c:v>-3.5400375319209411E-3</c:v>
                </c:pt>
                <c:pt idx="23">
                  <c:v>-3.4710757618185845E-3</c:v>
                </c:pt>
                <c:pt idx="24">
                  <c:v>-3.5128707740018309E-3</c:v>
                </c:pt>
                <c:pt idx="25">
                  <c:v>-3.3916652386704171E-3</c:v>
                </c:pt>
                <c:pt idx="26">
                  <c:v>-3.1576131704442391E-3</c:v>
                </c:pt>
                <c:pt idx="27">
                  <c:v>-3.0050613759753909E-3</c:v>
                </c:pt>
                <c:pt idx="28">
                  <c:v>-2.8817660900348151E-3</c:v>
                </c:pt>
                <c:pt idx="29">
                  <c:v>-3.0280486326761764E-3</c:v>
                </c:pt>
                <c:pt idx="30">
                  <c:v>-2.7250347943476427E-3</c:v>
                </c:pt>
                <c:pt idx="31">
                  <c:v>-2.8545993321157054E-3</c:v>
                </c:pt>
                <c:pt idx="32">
                  <c:v>-2.9695356156196318E-3</c:v>
                </c:pt>
                <c:pt idx="33">
                  <c:v>-3.0343178845036629E-3</c:v>
                </c:pt>
                <c:pt idx="34">
                  <c:v>-3.0175998796303648E-3</c:v>
                </c:pt>
                <c:pt idx="35">
                  <c:v>-2.9883433711020927E-3</c:v>
                </c:pt>
                <c:pt idx="36">
                  <c:v>-2.8023555668866477E-3</c:v>
                </c:pt>
                <c:pt idx="37">
                  <c:v>-2.8378813272424068E-3</c:v>
                </c:pt>
                <c:pt idx="38">
                  <c:v>-2.9946126229295797E-3</c:v>
                </c:pt>
                <c:pt idx="39">
                  <c:v>-2.8796763394256532E-3</c:v>
                </c:pt>
                <c:pt idx="40">
                  <c:v>-3.0196896302395275E-3</c:v>
                </c:pt>
                <c:pt idx="41">
                  <c:v>-3.1053694052151819E-3</c:v>
                </c:pt>
                <c:pt idx="42">
                  <c:v>-3.3895754880612547E-3</c:v>
                </c:pt>
                <c:pt idx="43">
                  <c:v>-3.7511023434463331E-3</c:v>
                </c:pt>
                <c:pt idx="44">
                  <c:v>-5.1763122588950232E-3</c:v>
                </c:pt>
                <c:pt idx="45">
                  <c:v>-5.6381471435198918E-3</c:v>
                </c:pt>
                <c:pt idx="46">
                  <c:v>-7.4645891759277444E-3</c:v>
                </c:pt>
                <c:pt idx="47">
                  <c:v>-8.739337047516749E-3</c:v>
                </c:pt>
                <c:pt idx="48">
                  <c:v>-7.6735642368439749E-3</c:v>
                </c:pt>
                <c:pt idx="49">
                  <c:v>-6.6934712011468547E-3</c:v>
                </c:pt>
                <c:pt idx="50">
                  <c:v>-6.2588030744410968E-3</c:v>
                </c:pt>
                <c:pt idx="51">
                  <c:v>-5.8429427032177976E-3</c:v>
                </c:pt>
                <c:pt idx="52">
                  <c:v>-4.4428097950790554E-3</c:v>
                </c:pt>
                <c:pt idx="53">
                  <c:v>-3.8263333653761758E-3</c:v>
                </c:pt>
                <c:pt idx="54">
                  <c:v>-3.7719998495379563E-3</c:v>
                </c:pt>
                <c:pt idx="55">
                  <c:v>-3.2432929454198939E-3</c:v>
                </c:pt>
                <c:pt idx="56">
                  <c:v>-3.1179079088701558E-3</c:v>
                </c:pt>
                <c:pt idx="57">
                  <c:v>-2.6581627748544488E-3</c:v>
                </c:pt>
                <c:pt idx="58">
                  <c:v>-2.3175334255609937E-3</c:v>
                </c:pt>
                <c:pt idx="59">
                  <c:v>-1.926750061647643E-3</c:v>
                </c:pt>
                <c:pt idx="60">
                  <c:v>-1.6488132306290565E-3</c:v>
                </c:pt>
                <c:pt idx="61">
                  <c:v>-1.4314791672761773E-3</c:v>
                </c:pt>
                <c:pt idx="62">
                  <c:v>-1.1138370746835073E-3</c:v>
                </c:pt>
                <c:pt idx="63">
                  <c:v>-9.5083652716884779E-4</c:v>
                </c:pt>
                <c:pt idx="64">
                  <c:v>-7.8156672782670128E-4</c:v>
                </c:pt>
                <c:pt idx="65">
                  <c:v>-6.3737393579450222E-4</c:v>
                </c:pt>
                <c:pt idx="66">
                  <c:v>-5.3497615594554938E-4</c:v>
                </c:pt>
                <c:pt idx="67">
                  <c:v>-3.6988585782172752E-4</c:v>
                </c:pt>
                <c:pt idx="68">
                  <c:v>-3.5107810233926678E-4</c:v>
                </c:pt>
                <c:pt idx="69">
                  <c:v>-2.4450082127198941E-4</c:v>
                </c:pt>
                <c:pt idx="70">
                  <c:v>-1.6926979934214651E-4</c:v>
                </c:pt>
                <c:pt idx="71">
                  <c:v>-1.3792354020471196E-4</c:v>
                </c:pt>
                <c:pt idx="72">
                  <c:v>-9.6128528021465918E-5</c:v>
                </c:pt>
                <c:pt idx="73">
                  <c:v>-5.0154014619895261E-5</c:v>
                </c:pt>
                <c:pt idx="74">
                  <c:v>-3.7615510964921448E-5</c:v>
                </c:pt>
                <c:pt idx="75">
                  <c:v>-4.5974513401570657E-5</c:v>
                </c:pt>
                <c:pt idx="76">
                  <c:v>-1.6718004873298422E-5</c:v>
                </c:pt>
                <c:pt idx="77">
                  <c:v>-8.3590024366492108E-6</c:v>
                </c:pt>
                <c:pt idx="78">
                  <c:v>-4.1795012183246046E-6</c:v>
                </c:pt>
                <c:pt idx="79">
                  <c:v>-4.1795012183246054E-6</c:v>
                </c:pt>
                <c:pt idx="80">
                  <c:v>-2.0897506091623027E-6</c:v>
                </c:pt>
                <c:pt idx="81">
                  <c:v>0</c:v>
                </c:pt>
                <c:pt idx="82">
                  <c:v>-2.0897506091623023E-6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ser>
          <c:idx val="0"/>
          <c:order val="1"/>
          <c:tx>
            <c:strRef>
              <c:f>'G36'!$I$3</c:f>
              <c:strCache>
                <c:ptCount val="1"/>
                <c:pt idx="0">
                  <c:v>zmenili na EN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</a:ln>
            <a:effectLst/>
          </c:spPr>
          <c:invertIfNegative val="0"/>
          <c:cat>
            <c:numRef>
              <c:f>'G36'!$A$4:$A$88</c:f>
              <c:numCache>
                <c:formatCode>#,##0</c:formatCode>
                <c:ptCount val="8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109</c:v>
                </c:pt>
                <c:pt idx="81">
                  <c:v>110</c:v>
                </c:pt>
                <c:pt idx="82">
                  <c:v>111</c:v>
                </c:pt>
                <c:pt idx="83">
                  <c:v>112</c:v>
                </c:pt>
                <c:pt idx="84">
                  <c:v>113</c:v>
                </c:pt>
              </c:numCache>
            </c:numRef>
          </c:cat>
          <c:val>
            <c:numRef>
              <c:f>'G36'!$I$4:$I$88</c:f>
              <c:numCache>
                <c:formatCode>0.00%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-2.0897506091623027E-6</c:v>
                </c:pt>
                <c:pt idx="3">
                  <c:v>-1.6718004873298422E-5</c:v>
                </c:pt>
                <c:pt idx="4">
                  <c:v>-1.1493628350392665E-4</c:v>
                </c:pt>
                <c:pt idx="5">
                  <c:v>0</c:v>
                </c:pt>
                <c:pt idx="6">
                  <c:v>-2.4241107066282706E-4</c:v>
                </c:pt>
                <c:pt idx="7">
                  <c:v>-3.322703468568061E-4</c:v>
                </c:pt>
                <c:pt idx="8">
                  <c:v>-4.5974513401570653E-4</c:v>
                </c:pt>
                <c:pt idx="9">
                  <c:v>-5.1198889924476416E-4</c:v>
                </c:pt>
                <c:pt idx="10">
                  <c:v>-5.8721992117460702E-4</c:v>
                </c:pt>
                <c:pt idx="11">
                  <c:v>-6.3737393579450222E-4</c:v>
                </c:pt>
                <c:pt idx="12">
                  <c:v>-6.3946368640366454E-4</c:v>
                </c:pt>
                <c:pt idx="13">
                  <c:v>-8.1291298696413569E-4</c:v>
                </c:pt>
                <c:pt idx="14">
                  <c:v>-6.9797670346020903E-4</c:v>
                </c:pt>
                <c:pt idx="15">
                  <c:v>-7.6902822417172735E-4</c:v>
                </c:pt>
                <c:pt idx="16">
                  <c:v>-8.0664373513664872E-4</c:v>
                </c:pt>
                <c:pt idx="17">
                  <c:v>-8.7978500645732947E-4</c:v>
                </c:pt>
                <c:pt idx="18">
                  <c:v>-8.7560550523900472E-4</c:v>
                </c:pt>
                <c:pt idx="19">
                  <c:v>-8.5679774975654403E-4</c:v>
                </c:pt>
                <c:pt idx="20">
                  <c:v>-8.3590024366492102E-4</c:v>
                </c:pt>
                <c:pt idx="21">
                  <c:v>-6.6036119249528766E-4</c:v>
                </c:pt>
                <c:pt idx="22">
                  <c:v>-6.4155343701282697E-4</c:v>
                </c:pt>
                <c:pt idx="23">
                  <c:v>-5.8930967178376923E-4</c:v>
                </c:pt>
                <c:pt idx="24">
                  <c:v>-4.4929638096989508E-4</c:v>
                </c:pt>
                <c:pt idx="25">
                  <c:v>-4.0123211695916215E-4</c:v>
                </c:pt>
                <c:pt idx="26">
                  <c:v>-2.9674458650104699E-4</c:v>
                </c:pt>
                <c:pt idx="27">
                  <c:v>-2.1524431274371717E-4</c:v>
                </c:pt>
                <c:pt idx="28">
                  <c:v>-1.9643655726125643E-4</c:v>
                </c:pt>
                <c:pt idx="29">
                  <c:v>-1.8598780421544495E-4</c:v>
                </c:pt>
                <c:pt idx="30">
                  <c:v>-1.3374403898638737E-4</c:v>
                </c:pt>
                <c:pt idx="31">
                  <c:v>-1.1284653289476434E-4</c:v>
                </c:pt>
                <c:pt idx="32">
                  <c:v>-1.2956453776806275E-4</c:v>
                </c:pt>
                <c:pt idx="33">
                  <c:v>-1.2329528594057584E-4</c:v>
                </c:pt>
                <c:pt idx="34">
                  <c:v>-1.2329528594057584E-4</c:v>
                </c:pt>
                <c:pt idx="35">
                  <c:v>-1.2120553533141355E-4</c:v>
                </c:pt>
                <c:pt idx="36">
                  <c:v>-1.2747478715890046E-4</c:v>
                </c:pt>
                <c:pt idx="37">
                  <c:v>-1.2538503654973816E-4</c:v>
                </c:pt>
                <c:pt idx="38">
                  <c:v>-1.2747478715890046E-4</c:v>
                </c:pt>
                <c:pt idx="39">
                  <c:v>-1.609107969054973E-4</c:v>
                </c:pt>
                <c:pt idx="40">
                  <c:v>-1.3792354020471196E-4</c:v>
                </c:pt>
                <c:pt idx="41">
                  <c:v>-1.8180830299712033E-4</c:v>
                </c:pt>
                <c:pt idx="42">
                  <c:v>-1.4837229325052347E-4</c:v>
                </c:pt>
                <c:pt idx="43">
                  <c:v>-1.1284653289476434E-4</c:v>
                </c:pt>
                <c:pt idx="44">
                  <c:v>-7.94105231481675E-5</c:v>
                </c:pt>
                <c:pt idx="45">
                  <c:v>-4.597451340157065E-5</c:v>
                </c:pt>
                <c:pt idx="46">
                  <c:v>-2.0897506091623023E-5</c:v>
                </c:pt>
                <c:pt idx="47">
                  <c:v>-1.0448753045811515E-5</c:v>
                </c:pt>
                <c:pt idx="48">
                  <c:v>-2.0897506091623023E-6</c:v>
                </c:pt>
                <c:pt idx="49">
                  <c:v>-2.0897506091623027E-6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'G36'!$F$3</c:f>
              <c:strCache>
                <c:ptCount val="1"/>
                <c:pt idx="0">
                  <c:v>noví, neboli v dtb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C00000"/>
              </a:solidFill>
            </a:ln>
            <a:effectLst/>
          </c:spPr>
          <c:invertIfNegative val="0"/>
          <c:cat>
            <c:numRef>
              <c:f>'G36'!$A$4:$A$88</c:f>
              <c:numCache>
                <c:formatCode>#,##0</c:formatCode>
                <c:ptCount val="8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109</c:v>
                </c:pt>
                <c:pt idx="81">
                  <c:v>110</c:v>
                </c:pt>
                <c:pt idx="82">
                  <c:v>111</c:v>
                </c:pt>
                <c:pt idx="83">
                  <c:v>112</c:v>
                </c:pt>
                <c:pt idx="84">
                  <c:v>113</c:v>
                </c:pt>
              </c:numCache>
            </c:numRef>
          </c:cat>
          <c:val>
            <c:numRef>
              <c:f>'G36'!$F$4:$F$88</c:f>
              <c:numCache>
                <c:formatCode>0.00%</c:formatCode>
                <c:ptCount val="85"/>
                <c:pt idx="0">
                  <c:v>8.56797749756544E-5</c:v>
                </c:pt>
                <c:pt idx="1">
                  <c:v>1.926750061647643E-3</c:v>
                </c:pt>
                <c:pt idx="2">
                  <c:v>6.9546900272921429E-3</c:v>
                </c:pt>
                <c:pt idx="3">
                  <c:v>8.9148760986863824E-3</c:v>
                </c:pt>
                <c:pt idx="4">
                  <c:v>1.2289823332483503E-2</c:v>
                </c:pt>
                <c:pt idx="5">
                  <c:v>1.2954364026197115E-2</c:v>
                </c:pt>
                <c:pt idx="6">
                  <c:v>1.2193694804462035E-2</c:v>
                </c:pt>
                <c:pt idx="7">
                  <c:v>1.0066328684334812E-2</c:v>
                </c:pt>
                <c:pt idx="8">
                  <c:v>9.098774152292665E-3</c:v>
                </c:pt>
                <c:pt idx="9">
                  <c:v>7.2911398753672746E-3</c:v>
                </c:pt>
                <c:pt idx="10">
                  <c:v>5.1867610119408344E-3</c:v>
                </c:pt>
                <c:pt idx="11">
                  <c:v>3.6152685538507834E-3</c:v>
                </c:pt>
                <c:pt idx="12">
                  <c:v>2.5975600071887423E-3</c:v>
                </c:pt>
                <c:pt idx="13">
                  <c:v>2.1127378658630878E-3</c:v>
                </c:pt>
                <c:pt idx="14">
                  <c:v>1.8640575433727738E-3</c:v>
                </c:pt>
                <c:pt idx="15">
                  <c:v>1.6738902379390044E-3</c:v>
                </c:pt>
                <c:pt idx="16">
                  <c:v>1.5443257001709417E-3</c:v>
                </c:pt>
                <c:pt idx="17">
                  <c:v>1.5756719593083763E-3</c:v>
                </c:pt>
                <c:pt idx="18">
                  <c:v>1.423120164839528E-3</c:v>
                </c:pt>
                <c:pt idx="19">
                  <c:v>1.5108896904243447E-3</c:v>
                </c:pt>
                <c:pt idx="20">
                  <c:v>1.4795434312869101E-3</c:v>
                </c:pt>
                <c:pt idx="21">
                  <c:v>1.4189406636212034E-3</c:v>
                </c:pt>
                <c:pt idx="22">
                  <c:v>1.4962614361602089E-3</c:v>
                </c:pt>
                <c:pt idx="23">
                  <c:v>1.4231201648395278E-3</c:v>
                </c:pt>
                <c:pt idx="24">
                  <c:v>1.3249018862089E-3</c:v>
                </c:pt>
                <c:pt idx="25">
                  <c:v>1.3437096416913606E-3</c:v>
                </c:pt>
                <c:pt idx="26">
                  <c:v>1.2747478715890046E-3</c:v>
                </c:pt>
                <c:pt idx="27">
                  <c:v>1.1472730844301041E-3</c:v>
                </c:pt>
                <c:pt idx="28">
                  <c:v>1.1681705905217271E-3</c:v>
                </c:pt>
                <c:pt idx="29">
                  <c:v>1.174439842349214E-3</c:v>
                </c:pt>
                <c:pt idx="30">
                  <c:v>1.1514525856484287E-3</c:v>
                </c:pt>
                <c:pt idx="31">
                  <c:v>1.1681705905217271E-3</c:v>
                </c:pt>
                <c:pt idx="32">
                  <c:v>1.084580566155235E-3</c:v>
                </c:pt>
                <c:pt idx="33">
                  <c:v>1.1410038326026173E-3</c:v>
                </c:pt>
                <c:pt idx="34">
                  <c:v>1.1848885953950254E-3</c:v>
                </c:pt>
                <c:pt idx="35">
                  <c:v>1.1723500917400519E-3</c:v>
                </c:pt>
                <c:pt idx="36">
                  <c:v>1.1639910893034026E-3</c:v>
                </c:pt>
                <c:pt idx="37">
                  <c:v>1.1639910893034026E-3</c:v>
                </c:pt>
                <c:pt idx="38">
                  <c:v>1.1639910893034024E-3</c:v>
                </c:pt>
                <c:pt idx="39">
                  <c:v>1.0783113143277483E-3</c:v>
                </c:pt>
                <c:pt idx="40">
                  <c:v>1.0741318131094234E-3</c:v>
                </c:pt>
                <c:pt idx="41">
                  <c:v>1.2120553533141354E-3</c:v>
                </c:pt>
                <c:pt idx="42">
                  <c:v>1.1075678228560201E-3</c:v>
                </c:pt>
                <c:pt idx="43">
                  <c:v>9.8009303569711998E-4</c:v>
                </c:pt>
                <c:pt idx="44">
                  <c:v>1.1430935832117796E-3</c:v>
                </c:pt>
                <c:pt idx="45">
                  <c:v>1.4607356758044494E-3</c:v>
                </c:pt>
                <c:pt idx="46">
                  <c:v>1.4941716855510464E-3</c:v>
                </c:pt>
                <c:pt idx="47">
                  <c:v>1.5798514605267007E-3</c:v>
                </c:pt>
                <c:pt idx="48">
                  <c:v>2.0751223548981664E-3</c:v>
                </c:pt>
                <c:pt idx="49">
                  <c:v>1.7428520080413601E-3</c:v>
                </c:pt>
                <c:pt idx="50">
                  <c:v>1.4795434312869101E-3</c:v>
                </c:pt>
                <c:pt idx="51">
                  <c:v>1.2266836075782714E-3</c:v>
                </c:pt>
                <c:pt idx="52">
                  <c:v>1.0427855539719888E-3</c:v>
                </c:pt>
                <c:pt idx="53">
                  <c:v>8.1291298696413569E-4</c:v>
                </c:pt>
                <c:pt idx="54">
                  <c:v>7.9828473269999954E-4</c:v>
                </c:pt>
                <c:pt idx="55">
                  <c:v>6.4155343701282697E-4</c:v>
                </c:pt>
                <c:pt idx="56">
                  <c:v>5.6214291386465947E-4</c:v>
                </c:pt>
                <c:pt idx="57">
                  <c:v>4.9109139315314115E-4</c:v>
                </c:pt>
                <c:pt idx="58">
                  <c:v>4.5556563279738194E-4</c:v>
                </c:pt>
                <c:pt idx="59">
                  <c:v>3.573473541667537E-4</c:v>
                </c:pt>
                <c:pt idx="60">
                  <c:v>2.883855840643977E-4</c:v>
                </c:pt>
                <c:pt idx="61">
                  <c:v>2.5494957431780086E-4</c:v>
                </c:pt>
                <c:pt idx="62">
                  <c:v>1.7762880177879571E-4</c:v>
                </c:pt>
                <c:pt idx="63">
                  <c:v>1.8180830299712033E-4</c:v>
                </c:pt>
                <c:pt idx="64">
                  <c:v>1.2538503654973816E-4</c:v>
                </c:pt>
                <c:pt idx="65">
                  <c:v>8.7769525584816709E-5</c:v>
                </c:pt>
                <c:pt idx="66">
                  <c:v>6.6872019493193673E-5</c:v>
                </c:pt>
                <c:pt idx="67">
                  <c:v>7.7320772539005191E-5</c:v>
                </c:pt>
                <c:pt idx="68">
                  <c:v>3.7615510964921448E-5</c:v>
                </c:pt>
                <c:pt idx="69">
                  <c:v>2.5077007309947627E-5</c:v>
                </c:pt>
                <c:pt idx="70">
                  <c:v>1.2538503654973815E-5</c:v>
                </c:pt>
                <c:pt idx="71">
                  <c:v>1.6718004873298418E-5</c:v>
                </c:pt>
                <c:pt idx="72">
                  <c:v>1.4628254264136118E-5</c:v>
                </c:pt>
                <c:pt idx="73">
                  <c:v>4.1795012183246054E-6</c:v>
                </c:pt>
                <c:pt idx="74">
                  <c:v>6.2692518274869085E-6</c:v>
                </c:pt>
                <c:pt idx="75">
                  <c:v>2.0897506091623027E-6</c:v>
                </c:pt>
                <c:pt idx="76">
                  <c:v>0</c:v>
                </c:pt>
                <c:pt idx="77">
                  <c:v>4.1795012183246054E-6</c:v>
                </c:pt>
                <c:pt idx="78">
                  <c:v>2.0897506091623023E-6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ser>
          <c:idx val="3"/>
          <c:order val="3"/>
          <c:tx>
            <c:strRef>
              <c:f>'G36'!$G$3</c:f>
              <c:strCache>
                <c:ptCount val="1"/>
                <c:pt idx="0">
                  <c:v>zmenili z inej formy EA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numRef>
              <c:f>'G36'!$A$4:$A$88</c:f>
              <c:numCache>
                <c:formatCode>#,##0</c:formatCode>
                <c:ptCount val="8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109</c:v>
                </c:pt>
                <c:pt idx="81">
                  <c:v>110</c:v>
                </c:pt>
                <c:pt idx="82">
                  <c:v>111</c:v>
                </c:pt>
                <c:pt idx="83">
                  <c:v>112</c:v>
                </c:pt>
                <c:pt idx="84">
                  <c:v>113</c:v>
                </c:pt>
              </c:numCache>
            </c:numRef>
          </c:cat>
          <c:val>
            <c:numRef>
              <c:f>'G36'!$G$4:$G$88</c:f>
              <c:numCache>
                <c:formatCode>0.00%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2.0897506091623027E-6</c:v>
                </c:pt>
                <c:pt idx="4">
                  <c:v>4.3884762792408361E-5</c:v>
                </c:pt>
                <c:pt idx="5">
                  <c:v>1.9016730543376954E-4</c:v>
                </c:pt>
                <c:pt idx="6">
                  <c:v>8.6515675219319321E-4</c:v>
                </c:pt>
                <c:pt idx="7">
                  <c:v>1.6195567221007844E-3</c:v>
                </c:pt>
                <c:pt idx="8">
                  <c:v>1.7031467464672764E-3</c:v>
                </c:pt>
                <c:pt idx="9">
                  <c:v>1.7533007610871722E-3</c:v>
                </c:pt>
                <c:pt idx="10">
                  <c:v>1.8954038025102086E-3</c:v>
                </c:pt>
                <c:pt idx="11">
                  <c:v>2.0521350981973809E-3</c:v>
                </c:pt>
                <c:pt idx="12">
                  <c:v>2.2736486627685849E-3</c:v>
                </c:pt>
                <c:pt idx="13">
                  <c:v>2.361418188353402E-3</c:v>
                </c:pt>
                <c:pt idx="14">
                  <c:v>2.2360331518036635E-3</c:v>
                </c:pt>
                <c:pt idx="15">
                  <c:v>2.1963278902295802E-3</c:v>
                </c:pt>
                <c:pt idx="16">
                  <c:v>2.0166093378416218E-3</c:v>
                </c:pt>
                <c:pt idx="17">
                  <c:v>2.0270580908874338E-3</c:v>
                </c:pt>
                <c:pt idx="18">
                  <c:v>2.1399046237821975E-3</c:v>
                </c:pt>
                <c:pt idx="19">
                  <c:v>2.2611101591136114E-3</c:v>
                </c:pt>
                <c:pt idx="20">
                  <c:v>2.2757384133777476E-3</c:v>
                </c:pt>
                <c:pt idx="21">
                  <c:v>2.2255843987578523E-3</c:v>
                </c:pt>
                <c:pt idx="22">
                  <c:v>2.2506614060678002E-3</c:v>
                </c:pt>
                <c:pt idx="23">
                  <c:v>2.2924564182510458E-3</c:v>
                </c:pt>
                <c:pt idx="24">
                  <c:v>2.3509694353075904E-3</c:v>
                </c:pt>
                <c:pt idx="25">
                  <c:v>2.229763899976177E-3</c:v>
                </c:pt>
                <c:pt idx="26">
                  <c:v>2.1064686140356012E-3</c:v>
                </c:pt>
                <c:pt idx="27">
                  <c:v>2.2193151469303654E-3</c:v>
                </c:pt>
                <c:pt idx="28">
                  <c:v>2.0186990884507841E-3</c:v>
                </c:pt>
                <c:pt idx="29">
                  <c:v>2.0291478414965957E-3</c:v>
                </c:pt>
                <c:pt idx="30">
                  <c:v>1.9789938268767004E-3</c:v>
                </c:pt>
                <c:pt idx="31">
                  <c:v>1.8703267952002607E-3</c:v>
                </c:pt>
                <c:pt idx="32">
                  <c:v>1.9246603110384807E-3</c:v>
                </c:pt>
                <c:pt idx="33">
                  <c:v>1.9518270689575907E-3</c:v>
                </c:pt>
                <c:pt idx="34">
                  <c:v>1.9434680665209412E-3</c:v>
                </c:pt>
                <c:pt idx="35">
                  <c:v>1.884955049464397E-3</c:v>
                </c:pt>
                <c:pt idx="36">
                  <c:v>1.7073262476856011E-3</c:v>
                </c:pt>
                <c:pt idx="37">
                  <c:v>1.761659763523821E-3</c:v>
                </c:pt>
                <c:pt idx="38">
                  <c:v>1.7846470202246066E-3</c:v>
                </c:pt>
                <c:pt idx="39">
                  <c:v>1.7010569958581143E-3</c:v>
                </c:pt>
                <c:pt idx="40">
                  <c:v>1.8243522817986901E-3</c:v>
                </c:pt>
                <c:pt idx="41">
                  <c:v>1.7282237537772243E-3</c:v>
                </c:pt>
                <c:pt idx="42">
                  <c:v>1.7449417586505225E-3</c:v>
                </c:pt>
                <c:pt idx="43">
                  <c:v>1.663441484893193E-3</c:v>
                </c:pt>
                <c:pt idx="44">
                  <c:v>1.6906082428123027E-3</c:v>
                </c:pt>
                <c:pt idx="45">
                  <c:v>1.5150691916426691E-3</c:v>
                </c:pt>
                <c:pt idx="46">
                  <c:v>1.0406958033628267E-3</c:v>
                </c:pt>
                <c:pt idx="47">
                  <c:v>9.1322101620392631E-4</c:v>
                </c:pt>
                <c:pt idx="48">
                  <c:v>1.084580566155235E-3</c:v>
                </c:pt>
                <c:pt idx="49">
                  <c:v>5.5796341264633472E-4</c:v>
                </c:pt>
                <c:pt idx="50">
                  <c:v>4.7228363767068041E-4</c:v>
                </c:pt>
                <c:pt idx="51">
                  <c:v>3.8033461086753908E-4</c:v>
                </c:pt>
                <c:pt idx="52">
                  <c:v>2.8629583345523543E-4</c:v>
                </c:pt>
                <c:pt idx="53">
                  <c:v>1.9016730543376954E-4</c:v>
                </c:pt>
                <c:pt idx="54">
                  <c:v>1.5673129568717268E-4</c:v>
                </c:pt>
                <c:pt idx="55">
                  <c:v>1.567312956871727E-4</c:v>
                </c:pt>
                <c:pt idx="56">
                  <c:v>9.8218278630628227E-5</c:v>
                </c:pt>
                <c:pt idx="57">
                  <c:v>6.2692518274869082E-5</c:v>
                </c:pt>
                <c:pt idx="58">
                  <c:v>8.1500273757329796E-5</c:v>
                </c:pt>
                <c:pt idx="59">
                  <c:v>3.9705261574083743E-5</c:v>
                </c:pt>
                <c:pt idx="60">
                  <c:v>2.5077007309947631E-5</c:v>
                </c:pt>
                <c:pt idx="61">
                  <c:v>1.6718004873298418E-5</c:v>
                </c:pt>
                <c:pt idx="62">
                  <c:v>1.2538503654973815E-5</c:v>
                </c:pt>
                <c:pt idx="63">
                  <c:v>1.0448753045811513E-5</c:v>
                </c:pt>
                <c:pt idx="64">
                  <c:v>1.0448753045811513E-5</c:v>
                </c:pt>
                <c:pt idx="65">
                  <c:v>1.0448753045811513E-5</c:v>
                </c:pt>
                <c:pt idx="66">
                  <c:v>6.2692518274869068E-6</c:v>
                </c:pt>
                <c:pt idx="67">
                  <c:v>0</c:v>
                </c:pt>
                <c:pt idx="68">
                  <c:v>8.3590024366492108E-6</c:v>
                </c:pt>
                <c:pt idx="69">
                  <c:v>2.0897506091623023E-6</c:v>
                </c:pt>
                <c:pt idx="70">
                  <c:v>0</c:v>
                </c:pt>
                <c:pt idx="71">
                  <c:v>0</c:v>
                </c:pt>
                <c:pt idx="72">
                  <c:v>2.0897506091623023E-6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ser>
          <c:idx val="5"/>
          <c:order val="4"/>
          <c:tx>
            <c:strRef>
              <c:f>'G36'!$H$3</c:f>
              <c:strCache>
                <c:ptCount val="1"/>
                <c:pt idx="0">
                  <c:v>zmenili z EN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numRef>
              <c:f>'G36'!$A$4:$A$88</c:f>
              <c:numCache>
                <c:formatCode>#,##0</c:formatCode>
                <c:ptCount val="8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109</c:v>
                </c:pt>
                <c:pt idx="81">
                  <c:v>110</c:v>
                </c:pt>
                <c:pt idx="82">
                  <c:v>111</c:v>
                </c:pt>
                <c:pt idx="83">
                  <c:v>112</c:v>
                </c:pt>
                <c:pt idx="84">
                  <c:v>113</c:v>
                </c:pt>
              </c:numCache>
            </c:numRef>
          </c:cat>
          <c:val>
            <c:numRef>
              <c:f>'G36'!$H$4:$H$88</c:f>
              <c:numCache>
                <c:formatCode>0.00%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4.1795012183246054E-6</c:v>
                </c:pt>
                <c:pt idx="4">
                  <c:v>1.2538503654973815E-5</c:v>
                </c:pt>
                <c:pt idx="5">
                  <c:v>4.5974513401570664E-5</c:v>
                </c:pt>
                <c:pt idx="6">
                  <c:v>8.3590024366492105E-5</c:v>
                </c:pt>
                <c:pt idx="7">
                  <c:v>1.3165428837722505E-4</c:v>
                </c:pt>
                <c:pt idx="8">
                  <c:v>2.2778281639869097E-4</c:v>
                </c:pt>
                <c:pt idx="9">
                  <c:v>2.9674458650104699E-4</c:v>
                </c:pt>
                <c:pt idx="10">
                  <c:v>2.9256508528272235E-4</c:v>
                </c:pt>
                <c:pt idx="11">
                  <c:v>4.116808700049736E-4</c:v>
                </c:pt>
                <c:pt idx="12">
                  <c:v>3.4689860112094219E-4</c:v>
                </c:pt>
                <c:pt idx="13">
                  <c:v>4.3048862548743434E-4</c:v>
                </c:pt>
                <c:pt idx="14">
                  <c:v>4.4929638096989502E-4</c:v>
                </c:pt>
                <c:pt idx="15">
                  <c:v>5.5378391142801018E-4</c:v>
                </c:pt>
                <c:pt idx="16">
                  <c:v>5.3497615594554949E-4</c:v>
                </c:pt>
                <c:pt idx="17">
                  <c:v>5.3706590655471181E-4</c:v>
                </c:pt>
                <c:pt idx="18">
                  <c:v>4.7855288949816727E-4</c:v>
                </c:pt>
                <c:pt idx="19">
                  <c:v>5.5169416081884786E-4</c:v>
                </c:pt>
                <c:pt idx="20">
                  <c:v>4.367578773149212E-4</c:v>
                </c:pt>
                <c:pt idx="21">
                  <c:v>3.86603862695026E-4</c:v>
                </c:pt>
                <c:pt idx="22">
                  <c:v>3.8869361330418832E-4</c:v>
                </c:pt>
                <c:pt idx="23">
                  <c:v>3.2809084563848151E-4</c:v>
                </c:pt>
                <c:pt idx="24">
                  <c:v>2.6748807797277475E-4</c:v>
                </c:pt>
                <c:pt idx="25">
                  <c:v>2.528598237086386E-4</c:v>
                </c:pt>
                <c:pt idx="26">
                  <c:v>1.7553905116963342E-4</c:v>
                </c:pt>
                <c:pt idx="27">
                  <c:v>1.4837229325052347E-4</c:v>
                </c:pt>
                <c:pt idx="28">
                  <c:v>1.0448753045811513E-4</c:v>
                </c:pt>
                <c:pt idx="29">
                  <c:v>1.2120553533141356E-4</c:v>
                </c:pt>
                <c:pt idx="30">
                  <c:v>7.5231021929842896E-5</c:v>
                </c:pt>
                <c:pt idx="31">
                  <c:v>7.7320772539005205E-5</c:v>
                </c:pt>
                <c:pt idx="32">
                  <c:v>5.8513017056544471E-5</c:v>
                </c:pt>
                <c:pt idx="33">
                  <c:v>7.1051520711518291E-5</c:v>
                </c:pt>
                <c:pt idx="34">
                  <c:v>5.2243765229057557E-5</c:v>
                </c:pt>
                <c:pt idx="35">
                  <c:v>3.5525760355759146E-5</c:v>
                </c:pt>
                <c:pt idx="36">
                  <c:v>3.5525760355759146E-5</c:v>
                </c:pt>
                <c:pt idx="37">
                  <c:v>6.0602767665706773E-5</c:v>
                </c:pt>
                <c:pt idx="38">
                  <c:v>4.5974513401570664E-5</c:v>
                </c:pt>
                <c:pt idx="39">
                  <c:v>6.8961770102355982E-5</c:v>
                </c:pt>
                <c:pt idx="40">
                  <c:v>4.8064264010732959E-5</c:v>
                </c:pt>
                <c:pt idx="41">
                  <c:v>6.6872019493193687E-5</c:v>
                </c:pt>
                <c:pt idx="42">
                  <c:v>3.7615510964921441E-5</c:v>
                </c:pt>
                <c:pt idx="43">
                  <c:v>6.4782268884031377E-5</c:v>
                </c:pt>
                <c:pt idx="44">
                  <c:v>2.7166757919109933E-5</c:v>
                </c:pt>
                <c:pt idx="45">
                  <c:v>2.0897506091623026E-5</c:v>
                </c:pt>
                <c:pt idx="46">
                  <c:v>6.2692518274869068E-6</c:v>
                </c:pt>
                <c:pt idx="47">
                  <c:v>1.0448753045811515E-5</c:v>
                </c:pt>
                <c:pt idx="48">
                  <c:v>2.0897506091623023E-6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ser>
          <c:idx val="6"/>
          <c:order val="6"/>
          <c:tx>
            <c:strRef>
              <c:f>'G36'!$J$3</c:f>
              <c:strCache>
                <c:ptCount val="1"/>
                <c:pt idx="0">
                  <c:v>zmenili na inú formu EA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 cmpd="sng"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numRef>
              <c:f>'G36'!$A$4:$A$88</c:f>
              <c:numCache>
                <c:formatCode>#,##0</c:formatCode>
                <c:ptCount val="85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109</c:v>
                </c:pt>
                <c:pt idx="81">
                  <c:v>110</c:v>
                </c:pt>
                <c:pt idx="82">
                  <c:v>111</c:v>
                </c:pt>
                <c:pt idx="83">
                  <c:v>112</c:v>
                </c:pt>
                <c:pt idx="84">
                  <c:v>113</c:v>
                </c:pt>
              </c:numCache>
            </c:numRef>
          </c:cat>
          <c:val>
            <c:numRef>
              <c:f>'G36'!$J$4:$J$88</c:f>
              <c:numCache>
                <c:formatCode>0.00%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-6.2692518274869068E-6</c:v>
                </c:pt>
                <c:pt idx="3">
                  <c:v>-2.7166757919109936E-5</c:v>
                </c:pt>
                <c:pt idx="4">
                  <c:v>-3.8451411208586373E-4</c:v>
                </c:pt>
                <c:pt idx="5">
                  <c:v>-2.720855293129318E-3</c:v>
                </c:pt>
                <c:pt idx="6">
                  <c:v>-5.6256086398649187E-3</c:v>
                </c:pt>
                <c:pt idx="7">
                  <c:v>-6.8209459883057551E-3</c:v>
                </c:pt>
                <c:pt idx="8">
                  <c:v>-7.0194722961761744E-3</c:v>
                </c:pt>
                <c:pt idx="9">
                  <c:v>-7.5001149362835043E-3</c:v>
                </c:pt>
                <c:pt idx="10">
                  <c:v>-1.0624292096981146E-2</c:v>
                </c:pt>
                <c:pt idx="11">
                  <c:v>-1.0450842796420674E-2</c:v>
                </c:pt>
                <c:pt idx="12">
                  <c:v>-9.1134024065568017E-3</c:v>
                </c:pt>
                <c:pt idx="13">
                  <c:v>-8.7644140548266969E-3</c:v>
                </c:pt>
                <c:pt idx="14">
                  <c:v>-8.0267320897924044E-3</c:v>
                </c:pt>
                <c:pt idx="15">
                  <c:v>-7.564897205167535E-3</c:v>
                </c:pt>
                <c:pt idx="16">
                  <c:v>-7.3078578802405723E-3</c:v>
                </c:pt>
                <c:pt idx="17">
                  <c:v>-7.1782933424725092E-3</c:v>
                </c:pt>
                <c:pt idx="18">
                  <c:v>-7.4478711710544458E-3</c:v>
                </c:pt>
                <c:pt idx="19">
                  <c:v>-8.0956938598947589E-3</c:v>
                </c:pt>
                <c:pt idx="20">
                  <c:v>-8.2273481482719839E-3</c:v>
                </c:pt>
                <c:pt idx="21">
                  <c:v>-8.4237847055332413E-3</c:v>
                </c:pt>
                <c:pt idx="22">
                  <c:v>-8.3109381726384785E-3</c:v>
                </c:pt>
                <c:pt idx="23">
                  <c:v>-8.3736306909133456E-3</c:v>
                </c:pt>
                <c:pt idx="24">
                  <c:v>-8.7769525584816717E-3</c:v>
                </c:pt>
                <c:pt idx="25">
                  <c:v>-8.4530412140615147E-3</c:v>
                </c:pt>
                <c:pt idx="26">
                  <c:v>-8.0497193464931904E-3</c:v>
                </c:pt>
                <c:pt idx="27">
                  <c:v>-7.8365647843586343E-3</c:v>
                </c:pt>
                <c:pt idx="28">
                  <c:v>-7.5439996990759118E-3</c:v>
                </c:pt>
                <c:pt idx="29">
                  <c:v>-7.4792174301918811E-3</c:v>
                </c:pt>
                <c:pt idx="30">
                  <c:v>-6.91498476571806E-3</c:v>
                </c:pt>
                <c:pt idx="31">
                  <c:v>-7.1156008241976413E-3</c:v>
                </c:pt>
                <c:pt idx="32">
                  <c:v>-7.6798334886714623E-3</c:v>
                </c:pt>
                <c:pt idx="33">
                  <c:v>-7.7947697721753887E-3</c:v>
                </c:pt>
                <c:pt idx="34">
                  <c:v>-8.070616852584811E-3</c:v>
                </c:pt>
                <c:pt idx="35">
                  <c:v>-7.8783597965418808E-3</c:v>
                </c:pt>
                <c:pt idx="36">
                  <c:v>-7.5063841881109908E-3</c:v>
                </c:pt>
                <c:pt idx="37">
                  <c:v>-7.5272816942026149E-3</c:v>
                </c:pt>
                <c:pt idx="38">
                  <c:v>-7.6443077283157024E-3</c:v>
                </c:pt>
                <c:pt idx="39">
                  <c:v>-7.2556141150115147E-3</c:v>
                </c:pt>
                <c:pt idx="40">
                  <c:v>-7.4144351613078495E-3</c:v>
                </c:pt>
                <c:pt idx="41">
                  <c:v>-7.3580118948604672E-3</c:v>
                </c:pt>
                <c:pt idx="42">
                  <c:v>-7.638038476488215E-3</c:v>
                </c:pt>
                <c:pt idx="43">
                  <c:v>-7.1866523449091585E-3</c:v>
                </c:pt>
                <c:pt idx="44">
                  <c:v>-6.5973426731253896E-3</c:v>
                </c:pt>
                <c:pt idx="45">
                  <c:v>-5.3518513100646566E-3</c:v>
                </c:pt>
                <c:pt idx="46">
                  <c:v>-4.1502447097963319E-3</c:v>
                </c:pt>
                <c:pt idx="47">
                  <c:v>-3.2056774344549725E-3</c:v>
                </c:pt>
                <c:pt idx="48">
                  <c:v>-2.5139699828222498E-3</c:v>
                </c:pt>
                <c:pt idx="49">
                  <c:v>-1.8076342769253915E-3</c:v>
                </c:pt>
                <c:pt idx="50">
                  <c:v>-1.4064021599662297E-3</c:v>
                </c:pt>
                <c:pt idx="51">
                  <c:v>-1.1242858277293187E-3</c:v>
                </c:pt>
                <c:pt idx="52">
                  <c:v>-7.5857947112591584E-4</c:v>
                </c:pt>
                <c:pt idx="53">
                  <c:v>-5.8095066934712016E-4</c:v>
                </c:pt>
                <c:pt idx="54">
                  <c:v>-4.9109139315314115E-4</c:v>
                </c:pt>
                <c:pt idx="55">
                  <c:v>-4.263091242691098E-4</c:v>
                </c:pt>
                <c:pt idx="56">
                  <c:v>-3.2182159381099459E-4</c:v>
                </c:pt>
                <c:pt idx="57">
                  <c:v>-2.4659057188115174E-4</c:v>
                </c:pt>
                <c:pt idx="58">
                  <c:v>-2.1315456213455487E-4</c:v>
                </c:pt>
                <c:pt idx="59">
                  <c:v>-1.5673129568717268E-4</c:v>
                </c:pt>
                <c:pt idx="60">
                  <c:v>-1.2538503654973814E-4</c:v>
                </c:pt>
                <c:pt idx="61">
                  <c:v>-7.5231021929842896E-5</c:v>
                </c:pt>
                <c:pt idx="62">
                  <c:v>-5.4333515838219866E-5</c:v>
                </c:pt>
                <c:pt idx="63">
                  <c:v>-6.060276766570678E-5</c:v>
                </c:pt>
                <c:pt idx="64">
                  <c:v>-3.7615510964921448E-5</c:v>
                </c:pt>
                <c:pt idx="65">
                  <c:v>-1.4628254264136119E-5</c:v>
                </c:pt>
                <c:pt idx="66">
                  <c:v>-1.6718004873298418E-5</c:v>
                </c:pt>
                <c:pt idx="67">
                  <c:v>-3.3436009746596836E-5</c:v>
                </c:pt>
                <c:pt idx="68">
                  <c:v>-1.6718004873298422E-5</c:v>
                </c:pt>
                <c:pt idx="69">
                  <c:v>-1.6718004873298418E-5</c:v>
                </c:pt>
                <c:pt idx="70">
                  <c:v>-4.1795012183246054E-6</c:v>
                </c:pt>
                <c:pt idx="71">
                  <c:v>-8.3590024366492091E-6</c:v>
                </c:pt>
                <c:pt idx="72">
                  <c:v>-2.0897506091623023E-6</c:v>
                </c:pt>
                <c:pt idx="73">
                  <c:v>0</c:v>
                </c:pt>
                <c:pt idx="74">
                  <c:v>0</c:v>
                </c:pt>
                <c:pt idx="75">
                  <c:v>-2.0897506091623027E-6</c:v>
                </c:pt>
                <c:pt idx="76">
                  <c:v>0</c:v>
                </c:pt>
                <c:pt idx="77">
                  <c:v>0</c:v>
                </c:pt>
                <c:pt idx="78">
                  <c:v>-4.1795012183246046E-6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53807792"/>
        <c:axId val="153808184"/>
      </c:barChart>
      <c:lineChart>
        <c:grouping val="standard"/>
        <c:varyColors val="0"/>
        <c:ser>
          <c:idx val="4"/>
          <c:order val="5"/>
          <c:tx>
            <c:strRef>
              <c:f>'G36'!$D$2:$D$3</c:f>
              <c:strCache>
                <c:ptCount val="2"/>
                <c:pt idx="0">
                  <c:v>Y-o-Y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85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  <c:pt idx="18">
                <c:v>33</c:v>
              </c:pt>
              <c:pt idx="19">
                <c:v>34</c:v>
              </c:pt>
              <c:pt idx="20">
                <c:v>35</c:v>
              </c:pt>
              <c:pt idx="21">
                <c:v>36</c:v>
              </c:pt>
              <c:pt idx="22">
                <c:v>37</c:v>
              </c:pt>
              <c:pt idx="23">
                <c:v>38</c:v>
              </c:pt>
              <c:pt idx="24">
                <c:v>39</c:v>
              </c:pt>
              <c:pt idx="25">
                <c:v>40</c:v>
              </c:pt>
              <c:pt idx="26">
                <c:v>41</c:v>
              </c:pt>
              <c:pt idx="27">
                <c:v>42</c:v>
              </c:pt>
              <c:pt idx="28">
                <c:v>43</c:v>
              </c:pt>
              <c:pt idx="29">
                <c:v>44</c:v>
              </c:pt>
              <c:pt idx="30">
                <c:v>45</c:v>
              </c:pt>
              <c:pt idx="31">
                <c:v>46</c:v>
              </c:pt>
              <c:pt idx="32">
                <c:v>47</c:v>
              </c:pt>
              <c:pt idx="33">
                <c:v>48</c:v>
              </c:pt>
              <c:pt idx="34">
                <c:v>49</c:v>
              </c:pt>
              <c:pt idx="35">
                <c:v>50</c:v>
              </c:pt>
              <c:pt idx="36">
                <c:v>51</c:v>
              </c:pt>
              <c:pt idx="37">
                <c:v>52</c:v>
              </c:pt>
              <c:pt idx="38">
                <c:v>53</c:v>
              </c:pt>
              <c:pt idx="39">
                <c:v>54</c:v>
              </c:pt>
              <c:pt idx="40">
                <c:v>55</c:v>
              </c:pt>
              <c:pt idx="41">
                <c:v>56</c:v>
              </c:pt>
              <c:pt idx="42">
                <c:v>57</c:v>
              </c:pt>
              <c:pt idx="43">
                <c:v>58</c:v>
              </c:pt>
              <c:pt idx="44">
                <c:v>59</c:v>
              </c:pt>
              <c:pt idx="45">
                <c:v>60</c:v>
              </c:pt>
              <c:pt idx="46">
                <c:v>61</c:v>
              </c:pt>
              <c:pt idx="47">
                <c:v>62</c:v>
              </c:pt>
              <c:pt idx="48">
                <c:v>63</c:v>
              </c:pt>
              <c:pt idx="49">
                <c:v>64</c:v>
              </c:pt>
              <c:pt idx="50">
                <c:v>65</c:v>
              </c:pt>
              <c:pt idx="51">
                <c:v>66</c:v>
              </c:pt>
              <c:pt idx="52">
                <c:v>67</c:v>
              </c:pt>
              <c:pt idx="53">
                <c:v>68</c:v>
              </c:pt>
              <c:pt idx="54">
                <c:v>69</c:v>
              </c:pt>
              <c:pt idx="55">
                <c:v>70</c:v>
              </c:pt>
              <c:pt idx="56">
                <c:v>71</c:v>
              </c:pt>
              <c:pt idx="57">
                <c:v>72</c:v>
              </c:pt>
              <c:pt idx="58">
                <c:v>73</c:v>
              </c:pt>
              <c:pt idx="59">
                <c:v>74</c:v>
              </c:pt>
              <c:pt idx="60">
                <c:v>75</c:v>
              </c:pt>
              <c:pt idx="61">
                <c:v>76</c:v>
              </c:pt>
              <c:pt idx="62">
                <c:v>77</c:v>
              </c:pt>
              <c:pt idx="63">
                <c:v>78</c:v>
              </c:pt>
              <c:pt idx="64">
                <c:v>79</c:v>
              </c:pt>
              <c:pt idx="65">
                <c:v>80</c:v>
              </c:pt>
              <c:pt idx="66">
                <c:v>81</c:v>
              </c:pt>
              <c:pt idx="67">
                <c:v>82</c:v>
              </c:pt>
              <c:pt idx="68">
                <c:v>83</c:v>
              </c:pt>
              <c:pt idx="69">
                <c:v>84</c:v>
              </c:pt>
              <c:pt idx="70">
                <c:v>85</c:v>
              </c:pt>
              <c:pt idx="71">
                <c:v>86</c:v>
              </c:pt>
              <c:pt idx="72">
                <c:v>87</c:v>
              </c:pt>
              <c:pt idx="73">
                <c:v>88</c:v>
              </c:pt>
              <c:pt idx="74">
                <c:v>89</c:v>
              </c:pt>
              <c:pt idx="75">
                <c:v>90</c:v>
              </c:pt>
              <c:pt idx="76">
                <c:v>91</c:v>
              </c:pt>
              <c:pt idx="77">
                <c:v>92</c:v>
              </c:pt>
              <c:pt idx="78">
                <c:v>93</c:v>
              </c:pt>
              <c:pt idx="79">
                <c:v>94</c:v>
              </c:pt>
              <c:pt idx="80">
                <c:v>109</c:v>
              </c:pt>
              <c:pt idx="81">
                <c:v>110</c:v>
              </c:pt>
              <c:pt idx="82">
                <c:v>111</c:v>
              </c:pt>
              <c:pt idx="83">
                <c:v>112</c:v>
              </c:pt>
              <c:pt idx="84">
                <c:v>113</c:v>
              </c:pt>
            </c:numLit>
          </c:cat>
          <c:val>
            <c:numRef>
              <c:f>'G36'!$D$4:$D$88</c:f>
              <c:numCache>
                <c:formatCode>0.00%</c:formatCode>
                <c:ptCount val="85"/>
                <c:pt idx="0">
                  <c:v>8.56797749756544E-5</c:v>
                </c:pt>
                <c:pt idx="1">
                  <c:v>1.857788291545287E-3</c:v>
                </c:pt>
                <c:pt idx="2">
                  <c:v>5.8032374416437139E-3</c:v>
                </c:pt>
                <c:pt idx="3">
                  <c:v>4.530579320663872E-3</c:v>
                </c:pt>
                <c:pt idx="4">
                  <c:v>4.1753217171062807E-3</c:v>
                </c:pt>
                <c:pt idx="5">
                  <c:v>-2.0939301103806273E-3</c:v>
                </c:pt>
                <c:pt idx="6">
                  <c:v>-5.755173177632981E-3</c:v>
                </c:pt>
                <c:pt idx="7">
                  <c:v>-9.0277226315811469E-3</c:v>
                </c:pt>
                <c:pt idx="8">
                  <c:v>-9.6253913058015651E-3</c:v>
                </c:pt>
                <c:pt idx="9">
                  <c:v>-1.0898049426781409E-2</c:v>
                </c:pt>
                <c:pt idx="10">
                  <c:v>-1.4862306332362296E-2</c:v>
                </c:pt>
                <c:pt idx="11">
                  <c:v>-1.3587558460773291E-2</c:v>
                </c:pt>
                <c:pt idx="12">
                  <c:v>-1.1439294834554444E-2</c:v>
                </c:pt>
                <c:pt idx="13">
                  <c:v>-1.0139469955655492E-2</c:v>
                </c:pt>
                <c:pt idx="14">
                  <c:v>-8.8542733310206755E-3</c:v>
                </c:pt>
                <c:pt idx="15">
                  <c:v>-8.0288218404015663E-3</c:v>
                </c:pt>
                <c:pt idx="16">
                  <c:v>-7.9661293221266975E-3</c:v>
                </c:pt>
                <c:pt idx="17">
                  <c:v>-7.6275897234424047E-3</c:v>
                </c:pt>
                <c:pt idx="18">
                  <c:v>-7.9055265544609905E-3</c:v>
                </c:pt>
                <c:pt idx="19">
                  <c:v>-8.379899942740833E-3</c:v>
                </c:pt>
                <c:pt idx="20">
                  <c:v>-8.5220029841638692E-3</c:v>
                </c:pt>
                <c:pt idx="21">
                  <c:v>-8.6327597664494719E-3</c:v>
                </c:pt>
                <c:pt idx="22">
                  <c:v>-8.3569126860400487E-3</c:v>
                </c:pt>
                <c:pt idx="23">
                  <c:v>-8.3903486957866442E-3</c:v>
                </c:pt>
                <c:pt idx="24">
                  <c:v>-8.7957603139641322E-3</c:v>
                </c:pt>
                <c:pt idx="25">
                  <c:v>-8.4196052043149176E-3</c:v>
                </c:pt>
                <c:pt idx="26">
                  <c:v>-7.947321566644237E-3</c:v>
                </c:pt>
                <c:pt idx="27">
                  <c:v>-7.5419099484667499E-3</c:v>
                </c:pt>
                <c:pt idx="28">
                  <c:v>-7.3308451369413575E-3</c:v>
                </c:pt>
                <c:pt idx="29">
                  <c:v>-7.3684606479062793E-3</c:v>
                </c:pt>
                <c:pt idx="30">
                  <c:v>-6.5680861645971171E-3</c:v>
                </c:pt>
                <c:pt idx="31">
                  <c:v>-6.9672285309471168E-3</c:v>
                </c:pt>
                <c:pt idx="32">
                  <c:v>-7.7111797478088967E-3</c:v>
                </c:pt>
                <c:pt idx="33">
                  <c:v>-7.7885005203479013E-3</c:v>
                </c:pt>
                <c:pt idx="34">
                  <c:v>-8.0309115910107282E-3</c:v>
                </c:pt>
                <c:pt idx="35">
                  <c:v>-7.8950778014151794E-3</c:v>
                </c:pt>
                <c:pt idx="36">
                  <c:v>-7.5293714448117759E-3</c:v>
                </c:pt>
                <c:pt idx="37">
                  <c:v>-7.5042944375018289E-3</c:v>
                </c:pt>
                <c:pt idx="38">
                  <c:v>-7.7717825154746036E-3</c:v>
                </c:pt>
                <c:pt idx="39">
                  <c:v>-7.4478711710544467E-3</c:v>
                </c:pt>
                <c:pt idx="40">
                  <c:v>-7.6254999728332419E-3</c:v>
                </c:pt>
                <c:pt idx="41">
                  <c:v>-7.6380384764882158E-3</c:v>
                </c:pt>
                <c:pt idx="42">
                  <c:v>-8.2858611653285289E-3</c:v>
                </c:pt>
                <c:pt idx="43">
                  <c:v>-8.3422844317759121E-3</c:v>
                </c:pt>
                <c:pt idx="44">
                  <c:v>-8.9921968712253879E-3</c:v>
                </c:pt>
                <c:pt idx="45">
                  <c:v>-8.0392705934473774E-3</c:v>
                </c:pt>
                <c:pt idx="46">
                  <c:v>-9.0925049004651776E-3</c:v>
                </c:pt>
                <c:pt idx="47">
                  <c:v>-9.4519420052410954E-3</c:v>
                </c:pt>
                <c:pt idx="48">
                  <c:v>-7.0299210492219856E-3</c:v>
                </c:pt>
                <c:pt idx="49">
                  <c:v>-6.2023798079937137E-3</c:v>
                </c:pt>
                <c:pt idx="50">
                  <c:v>-5.7133781654497354E-3</c:v>
                </c:pt>
                <c:pt idx="51">
                  <c:v>-5.3602103125013059E-3</c:v>
                </c:pt>
                <c:pt idx="52">
                  <c:v>-3.8723078787777465E-3</c:v>
                </c:pt>
                <c:pt idx="53">
                  <c:v>-3.404203742325391E-3</c:v>
                </c:pt>
                <c:pt idx="54">
                  <c:v>-3.308075214303925E-3</c:v>
                </c:pt>
                <c:pt idx="55">
                  <c:v>-2.8713173369890039E-3</c:v>
                </c:pt>
                <c:pt idx="56">
                  <c:v>-2.7793683101858626E-3</c:v>
                </c:pt>
                <c:pt idx="57">
                  <c:v>-2.3509694353075904E-3</c:v>
                </c:pt>
                <c:pt idx="58">
                  <c:v>-1.9936220811408367E-3</c:v>
                </c:pt>
                <c:pt idx="59">
                  <c:v>-1.6864287415939781E-3</c:v>
                </c:pt>
                <c:pt idx="60">
                  <c:v>-1.4607356758044494E-3</c:v>
                </c:pt>
                <c:pt idx="61">
                  <c:v>-1.2350426100149207E-3</c:v>
                </c:pt>
                <c:pt idx="62">
                  <c:v>-9.7800328508795766E-4</c:v>
                </c:pt>
                <c:pt idx="63">
                  <c:v>-8.1918223879162266E-4</c:v>
                </c:pt>
                <c:pt idx="64">
                  <c:v>-6.8334844919607299E-4</c:v>
                </c:pt>
                <c:pt idx="65">
                  <c:v>-5.5378391142801018E-4</c:v>
                </c:pt>
                <c:pt idx="66">
                  <c:v>-4.7855288949816727E-4</c:v>
                </c:pt>
                <c:pt idx="67">
                  <c:v>-3.2600109502931918E-4</c:v>
                </c:pt>
                <c:pt idx="68">
                  <c:v>-3.2182159381099459E-4</c:v>
                </c:pt>
                <c:pt idx="69">
                  <c:v>-2.3405206822617788E-4</c:v>
                </c:pt>
                <c:pt idx="70">
                  <c:v>-1.609107969054973E-4</c:v>
                </c:pt>
                <c:pt idx="71">
                  <c:v>-1.2956453776806275E-4</c:v>
                </c:pt>
                <c:pt idx="72">
                  <c:v>-8.1500273757329796E-5</c:v>
                </c:pt>
                <c:pt idx="73">
                  <c:v>-4.5974513401570657E-5</c:v>
                </c:pt>
                <c:pt idx="74">
                  <c:v>-3.1346259137434541E-5</c:v>
                </c:pt>
                <c:pt idx="75">
                  <c:v>-4.5974513401570657E-5</c:v>
                </c:pt>
                <c:pt idx="76">
                  <c:v>-1.6718004873298422E-5</c:v>
                </c:pt>
                <c:pt idx="77">
                  <c:v>-4.1795012183246054E-6</c:v>
                </c:pt>
                <c:pt idx="78">
                  <c:v>-6.2692518274869077E-6</c:v>
                </c:pt>
                <c:pt idx="79">
                  <c:v>4.1795012183246054E-6</c:v>
                </c:pt>
                <c:pt idx="80">
                  <c:v>-2.0897506091623027E-6</c:v>
                </c:pt>
                <c:pt idx="81">
                  <c:v>-4.1795012183246054E-6</c:v>
                </c:pt>
                <c:pt idx="82">
                  <c:v>-6.2692518274869077E-6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07792"/>
        <c:axId val="153808184"/>
      </c:lineChart>
      <c:catAx>
        <c:axId val="1538077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808184"/>
        <c:crosses val="autoZero"/>
        <c:auto val="1"/>
        <c:lblAlgn val="ctr"/>
        <c:lblOffset val="100"/>
        <c:noMultiLvlLbl val="0"/>
      </c:catAx>
      <c:valAx>
        <c:axId val="15380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5380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57919406921972E-3"/>
          <c:y val="0.80146703969758348"/>
          <c:w val="0.88740115928780672"/>
          <c:h val="0.1985328083989501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19072615923007E-2"/>
          <c:y val="5.1400554097404488E-2"/>
          <c:w val="0.89723228346456696"/>
          <c:h val="0.90645815106445027"/>
        </c:manualLayout>
      </c:layout>
      <c:lineChart>
        <c:grouping val="standard"/>
        <c:varyColors val="0"/>
        <c:ser>
          <c:idx val="2"/>
          <c:order val="0"/>
          <c:tx>
            <c:strRef>
              <c:f>'G04'!$A$3</c:f>
              <c:strCache>
                <c:ptCount val="1"/>
                <c:pt idx="0">
                  <c:v>RVS 2013-2015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4715441819772529E-2"/>
                  <c:y val="-4.5126543297611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368110236220471E-2"/>
                  <c:y val="4.2855112425026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534776902887241E-2"/>
                  <c:y val="4.45114035835773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Constantia" panose="02030602050306030303" pitchFamily="18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'G04'!$B$2:$E$2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'G04'!$B$3:$E$3</c:f>
              <c:numCache>
                <c:formatCode>0.0</c:formatCode>
                <c:ptCount val="4"/>
                <c:pt idx="0">
                  <c:v>3.0000000000000004</c:v>
                </c:pt>
                <c:pt idx="1">
                  <c:v>-0.20000000000000018</c:v>
                </c:pt>
                <c:pt idx="2">
                  <c:v>0.49999999999999956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'G04'!$A$4</c:f>
              <c:strCache>
                <c:ptCount val="1"/>
                <c:pt idx="0">
                  <c:v>VRVS 2014-2016</c:v>
                </c:pt>
              </c:strCache>
            </c:strRef>
          </c:tx>
          <c:spPr>
            <a:ln>
              <a:solidFill>
                <a:srgbClr val="13B5EA"/>
              </a:solidFill>
              <a:prstDash val="dash"/>
            </a:ln>
          </c:spPr>
          <c:marker>
            <c:symbol val="circle"/>
            <c:size val="5"/>
            <c:spPr>
              <a:solidFill>
                <a:srgbClr val="13B5EA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-4.3444444444444494E-2"/>
                  <c:y val="3.8283824630224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43766404199475E-2"/>
                  <c:y val="-2.9374342647602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722222222222324E-2"/>
                  <c:y val="6.06725603342912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latin typeface="Constantia" panose="02030602050306030303" pitchFamily="18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'G04'!$B$2:$E$2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'G04'!$B$4:$E$4</c:f>
              <c:numCache>
                <c:formatCode>0.0</c:formatCode>
                <c:ptCount val="4"/>
                <c:pt idx="1">
                  <c:v>1</c:v>
                </c:pt>
                <c:pt idx="2">
                  <c:v>0.60000000000000009</c:v>
                </c:pt>
                <c:pt idx="3">
                  <c:v>0.19999999999999996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'G04'!$A$5</c:f>
              <c:strCache>
                <c:ptCount val="1"/>
                <c:pt idx="0">
                  <c:v>RVS 2014-2016</c:v>
                </c:pt>
              </c:strCache>
            </c:strRef>
          </c:tx>
          <c:spPr>
            <a:ln w="28575">
              <a:solidFill>
                <a:srgbClr val="13B5EA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1.3986220472440945E-2"/>
                  <c:y val="-5.045129775444735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latin typeface="Constantia" panose="02030602050306030303" pitchFamily="18" charset="0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409886264216971E-2"/>
                  <c:y val="4.554497474819257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latin typeface="Constantia" panose="02030602050306030303" pitchFamily="18" charset="0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159886264216973E-2"/>
                  <c:y val="1.4933909434605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59886264217074E-2"/>
                  <c:y val="-1.892606384490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latin typeface="Constantia" panose="02030602050306030303" pitchFamily="18" charset="0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'G04'!$B$2:$E$2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'G04'!$B$5:$E$5</c:f>
              <c:numCache>
                <c:formatCode>#\ ##0.0</c:formatCode>
                <c:ptCount val="4"/>
                <c:pt idx="1">
                  <c:v>1.7829676256894516</c:v>
                </c:pt>
                <c:pt idx="2">
                  <c:v>0.1815839969730022</c:v>
                </c:pt>
                <c:pt idx="3">
                  <c:v>0.46291361508578577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71960"/>
        <c:axId val="140472352"/>
      </c:lineChart>
      <c:catAx>
        <c:axId val="14047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Constantia" panose="02030602050306030303" pitchFamily="18" charset="0"/>
              </a:defRPr>
            </a:pPr>
            <a:endParaRPr lang="sk-SK"/>
          </a:p>
        </c:txPr>
        <c:crossAx val="140472352"/>
        <c:crosses val="autoZero"/>
        <c:auto val="1"/>
        <c:lblAlgn val="ctr"/>
        <c:lblOffset val="100"/>
        <c:noMultiLvlLbl val="0"/>
      </c:catAx>
      <c:valAx>
        <c:axId val="140472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latin typeface="Constantia" panose="02030602050306030303" pitchFamily="18" charset="0"/>
              </a:defRPr>
            </a:pPr>
            <a:endParaRPr lang="sk-SK"/>
          </a:p>
        </c:txPr>
        <c:crossAx val="140471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242913385826772"/>
          <c:y val="4.977439191942163E-2"/>
          <c:w val="0.45979308836395449"/>
          <c:h val="0.1721284478429366"/>
        </c:manualLayout>
      </c:layout>
      <c:overlay val="0"/>
      <c:txPr>
        <a:bodyPr/>
        <a:lstStyle/>
        <a:p>
          <a:pPr>
            <a:defRPr>
              <a:latin typeface="Constantia" panose="02030602050306030303" pitchFamily="18" charset="0"/>
            </a:defRPr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97306120295957E-2"/>
          <c:y val="0.14512835468216043"/>
          <c:w val="0.91293101104110397"/>
          <c:h val="0.8358782929911539"/>
        </c:manualLayout>
      </c:layout>
      <c:scatterChart>
        <c:scatterStyle val="smoothMarker"/>
        <c:varyColors val="0"/>
        <c:ser>
          <c:idx val="0"/>
          <c:order val="0"/>
          <c:tx>
            <c:v>RVS 2014-2016</c:v>
          </c:tx>
          <c:spPr>
            <a:ln>
              <a:solidFill>
                <a:srgbClr val="13B5EA"/>
              </a:solidFill>
            </a:ln>
          </c:spPr>
          <c:marker>
            <c:spPr>
              <a:solidFill>
                <a:srgbClr val="13B5EA"/>
              </a:solidFill>
              <a:ln>
                <a:solidFill>
                  <a:srgbClr val="13B5EA"/>
                </a:solidFill>
              </a:ln>
            </c:spPr>
          </c:marker>
          <c:dLbls>
            <c:dLbl>
              <c:idx val="0"/>
              <c:layout>
                <c:manualLayout>
                  <c:x val="-7.8223622047244146E-2"/>
                  <c:y val="2.8191503322727893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13B5EA"/>
                        </a:solidFill>
                      </a:rPr>
                      <a:t>2012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9509269486110677E-2"/>
                  <c:y val="-2.173922082385967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13B5EA"/>
                        </a:solidFill>
                      </a:rPr>
                      <a:t>2013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5038876022850138E-2"/>
                  <c:y val="-5.43479863186230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424863225700135"/>
                  <c:y val="-1.81159471972918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13B5EA"/>
                    </a:solidFill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'G05,G06'!$D$7:$H$7</c:f>
              <c:numCache>
                <c:formatCode>#\ ##0.0</c:formatCode>
                <c:ptCount val="5"/>
                <c:pt idx="0">
                  <c:v>-0.44852913588992954</c:v>
                </c:pt>
                <c:pt idx="1">
                  <c:v>-1.3093299999064898</c:v>
                </c:pt>
                <c:pt idx="2">
                  <c:v>-0.99015808204648526</c:v>
                </c:pt>
                <c:pt idx="3">
                  <c:v>-0.55840618249184582</c:v>
                </c:pt>
                <c:pt idx="4">
                  <c:v>9.7975390020529046E-2</c:v>
                </c:pt>
              </c:numCache>
            </c:numRef>
          </c:xVal>
          <c:yVal>
            <c:numRef>
              <c:f>'G05,G06'!$D$6:$H$6</c:f>
              <c:numCache>
                <c:formatCode>#\ ##0.0</c:formatCode>
                <c:ptCount val="5"/>
                <c:pt idx="0">
                  <c:v>0.58335096795573904</c:v>
                </c:pt>
                <c:pt idx="1">
                  <c:v>1.2963739601871371</c:v>
                </c:pt>
                <c:pt idx="2">
                  <c:v>-2.2381743551584385</c:v>
                </c:pt>
                <c:pt idx="3">
                  <c:v>1.8467898994793672</c:v>
                </c:pt>
                <c:pt idx="4">
                  <c:v>2.1944630721331904</c:v>
                </c:pt>
              </c:numCache>
            </c:numRef>
          </c:yVal>
          <c:smooth val="1"/>
        </c:ser>
        <c:ser>
          <c:idx val="1"/>
          <c:order val="1"/>
          <c:tx>
            <c:v>RVS 2013-2015</c:v>
          </c:tx>
          <c:marker>
            <c:spPr>
              <a:solidFill>
                <a:srgbClr val="FF0000"/>
              </a:solidFill>
            </c:spPr>
          </c:marker>
          <c:dPt>
            <c:idx val="1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dPt>
            <c:idx val="2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8.1568627450980397E-2"/>
                  <c:y val="5.479454024899867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FF0000"/>
                        </a:solidFill>
                      </a:defRPr>
                    </a:pPr>
                    <a:r>
                      <a:rPr lang="en-US" b="1">
                        <a:solidFill>
                          <a:srgbClr val="FF0000"/>
                        </a:solidFill>
                      </a:rPr>
                      <a:t>2013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29411764705882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2014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0980392156862808E-2"/>
                  <c:y val="3.196348181191590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FF0000"/>
                        </a:solidFill>
                      </a:rPr>
                      <a:t>2016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'G05,G06'!$F$16:$H$16</c:f>
              <c:numCache>
                <c:formatCode>0.0</c:formatCode>
                <c:ptCount val="3"/>
                <c:pt idx="0">
                  <c:v>-1.5736857937211683</c:v>
                </c:pt>
                <c:pt idx="1">
                  <c:v>-0.88908456468965502</c:v>
                </c:pt>
                <c:pt idx="2">
                  <c:v>-0.16357755108412531</c:v>
                </c:pt>
              </c:numCache>
            </c:numRef>
          </c:xVal>
          <c:yVal>
            <c:numRef>
              <c:f>'G05,G06'!$F$15:$H$15</c:f>
              <c:numCache>
                <c:formatCode>#\ ##0.0</c:formatCode>
                <c:ptCount val="3"/>
                <c:pt idx="0">
                  <c:v>-0.10643177672343285</c:v>
                </c:pt>
                <c:pt idx="1">
                  <c:v>1.950913073618898</c:v>
                </c:pt>
                <c:pt idx="2">
                  <c:v>1.583224842613556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73528"/>
        <c:axId val="140473920"/>
      </c:scatterChart>
      <c:valAx>
        <c:axId val="140473528"/>
        <c:scaling>
          <c:orientation val="minMax"/>
          <c:max val="2"/>
          <c:min val="-2"/>
        </c:scaling>
        <c:delete val="0"/>
        <c:axPos val="b"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onstantia" pitchFamily="18" charset="0"/>
              </a:defRPr>
            </a:pPr>
            <a:endParaRPr lang="sk-SK"/>
          </a:p>
        </c:txPr>
        <c:crossAx val="140473920"/>
        <c:crosses val="autoZero"/>
        <c:crossBetween val="midCat"/>
        <c:majorUnit val="0.5"/>
      </c:valAx>
      <c:valAx>
        <c:axId val="140473920"/>
        <c:scaling>
          <c:orientation val="minMax"/>
          <c:max val="3"/>
          <c:min val="-3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#\ ##0.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ysDot"/>
          </a:ln>
        </c:spPr>
        <c:txPr>
          <a:bodyPr/>
          <a:lstStyle/>
          <a:p>
            <a:pPr>
              <a:defRPr sz="800">
                <a:latin typeface="Constantia" pitchFamily="18" charset="0"/>
              </a:defRPr>
            </a:pPr>
            <a:endParaRPr lang="sk-SK"/>
          </a:p>
        </c:txPr>
        <c:crossAx val="140473528"/>
        <c:crosses val="autoZero"/>
        <c:crossBetween val="midCat"/>
        <c:majorUnit val="1"/>
      </c:valAx>
    </c:plotArea>
    <c:legend>
      <c:legendPos val="l"/>
      <c:layout>
        <c:manualLayout>
          <c:xMode val="edge"/>
          <c:yMode val="edge"/>
          <c:x val="0.64627450980392154"/>
          <c:y val="0.7370642279021421"/>
          <c:w val="0.31109093716226649"/>
          <c:h val="0.11947870401564159"/>
        </c:manualLayout>
      </c:layout>
      <c:overlay val="0"/>
      <c:txPr>
        <a:bodyPr/>
        <a:lstStyle/>
        <a:p>
          <a:pPr>
            <a:defRPr>
              <a:latin typeface="Constantia" panose="02030602050306030303" pitchFamily="18" charset="0"/>
            </a:defRPr>
          </a:pPr>
          <a:endParaRPr lang="sk-SK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24418742282144E-2"/>
          <c:y val="9.7840149013631361E-2"/>
          <c:w val="0.92317558125771781"/>
          <c:h val="0.872630175260350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'G05,G06'!$A$31</c:f>
              <c:strCache>
                <c:ptCount val="1"/>
                <c:pt idx="0">
                  <c:v>Zmena štruktuálneho primárneho salda 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5238120745117769E-2"/>
                  <c:y val="4.1115986857684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8639482200300485E-2"/>
                  <c:y val="4.624970400189438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3676838020699385E-2"/>
                  <c:y val="5.268138375732410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7431715485986092E-2"/>
                  <c:y val="-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'G05,G06'!$C$20:$F$20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'G05,G06'!$C$31:$F$31</c:f>
              <c:numCache>
                <c:formatCode>#\ ##0.0</c:formatCode>
                <c:ptCount val="4"/>
                <c:pt idx="0">
                  <c:v>0.17777465247308066</c:v>
                </c:pt>
                <c:pt idx="1">
                  <c:v>-0.27844244630747572</c:v>
                </c:pt>
                <c:pt idx="2">
                  <c:v>-1.6238266036530606</c:v>
                </c:pt>
                <c:pt idx="3">
                  <c:v>0.89438176757903076</c:v>
                </c:pt>
              </c:numCache>
            </c:numRef>
          </c:val>
        </c:ser>
        <c:ser>
          <c:idx val="1"/>
          <c:order val="1"/>
          <c:tx>
            <c:strRef>
              <c:f>'G05,G06'!$A$32</c:f>
              <c:strCache>
                <c:ptCount val="1"/>
                <c:pt idx="0">
                  <c:v>Vplyv vzťahov s EÚ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5238120745117741E-2"/>
                  <c:y val="-5.286341167416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4353978347521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304452182276932"/>
                  <c:y val="-5.7471264367816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48299520140209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'G05,G06'!$C$20:$F$20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'G05,G06'!$C$32:$F$32</c:f>
              <c:numCache>
                <c:formatCode>#\ ##0.0</c:formatCode>
                <c:ptCount val="4"/>
                <c:pt idx="0">
                  <c:v>0.23894664936957211</c:v>
                </c:pt>
                <c:pt idx="1">
                  <c:v>1.6812481832180453</c:v>
                </c:pt>
                <c:pt idx="2">
                  <c:v>-2.5652608251242754</c:v>
                </c:pt>
                <c:pt idx="3">
                  <c:v>-0.63081671071321943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143155416"/>
        <c:axId val="143155808"/>
      </c:barChart>
      <c:scatterChart>
        <c:scatterStyle val="lineMarker"/>
        <c:varyColors val="0"/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8027229103655579E-2"/>
                  <c:y val="-0.10572682334833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020421827741663E-2"/>
                  <c:y val="-0.105726823348330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027229103655551E-2"/>
                  <c:y val="4.6989699265924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020421827741788E-2"/>
                  <c:y val="-0.13509538538953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'G05,G06'!$C$30:$F$30</c:f>
              <c:numCache>
                <c:formatCode>#\ ##0.0</c:formatCode>
                <c:ptCount val="4"/>
                <c:pt idx="0">
                  <c:v>0.41672130184265277</c:v>
                </c:pt>
                <c:pt idx="1">
                  <c:v>1.4028057369105695</c:v>
                </c:pt>
                <c:pt idx="2">
                  <c:v>-4.1890874287773361</c:v>
                </c:pt>
                <c:pt idx="3">
                  <c:v>0.26356505686581133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155416"/>
        <c:axId val="143155808"/>
      </c:scatterChart>
      <c:catAx>
        <c:axId val="14315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3155808"/>
        <c:crosses val="autoZero"/>
        <c:auto val="1"/>
        <c:lblAlgn val="ctr"/>
        <c:lblOffset val="100"/>
        <c:noMultiLvlLbl val="0"/>
      </c:catAx>
      <c:valAx>
        <c:axId val="143155808"/>
        <c:scaling>
          <c:orientation val="minMax"/>
          <c:max val="2"/>
          <c:min val="-4.599999999999999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ysDot"/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315541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5.9506428788146264E-2"/>
          <c:y val="0.66152785967833316"/>
          <c:w val="0.42286241011572162"/>
          <c:h val="0.274064772740411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37000864506174E-2"/>
          <c:y val="4.6356511687895535E-2"/>
          <c:w val="0.91460236609889645"/>
          <c:h val="0.677789252129278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'G07'!$A$3</c:f>
              <c:strCache>
                <c:ptCount val="1"/>
                <c:pt idx="0">
                  <c:v>existujúci dlh k 31.12.2012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'G07'!$B$2:$F$2</c:f>
              <c:strCache>
                <c:ptCount val="5"/>
                <c:pt idx="0">
                  <c:v>2012</c:v>
                </c:pt>
                <c:pt idx="1">
                  <c:v>2013OS</c:v>
                </c:pt>
                <c:pt idx="2">
                  <c:v>2014R</c:v>
                </c:pt>
                <c:pt idx="3">
                  <c:v>2015R</c:v>
                </c:pt>
                <c:pt idx="4">
                  <c:v>2016R</c:v>
                </c:pt>
              </c:strCache>
            </c:strRef>
          </c:cat>
          <c:val>
            <c:numRef>
              <c:f>'G07'!$B$3:$F$3</c:f>
              <c:numCache>
                <c:formatCode>0.0</c:formatCode>
                <c:ptCount val="5"/>
                <c:pt idx="0">
                  <c:v>45.36540864031489</c:v>
                </c:pt>
                <c:pt idx="1">
                  <c:v>45.80712192818325</c:v>
                </c:pt>
                <c:pt idx="2">
                  <c:v>45.654922988390247</c:v>
                </c:pt>
                <c:pt idx="3">
                  <c:v>44.977611177946514</c:v>
                </c:pt>
                <c:pt idx="4">
                  <c:v>44.271704198893801</c:v>
                </c:pt>
              </c:numCache>
            </c:numRef>
          </c:val>
        </c:ser>
        <c:ser>
          <c:idx val="1"/>
          <c:order val="1"/>
          <c:tx>
            <c:strRef>
              <c:f>'G07'!$A$4</c:f>
              <c:strCache>
                <c:ptCount val="1"/>
                <c:pt idx="0">
                  <c:v>nový dlh - fiškálna politika rokov 2013-2016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'G07'!$B$2:$F$2</c:f>
              <c:strCache>
                <c:ptCount val="5"/>
                <c:pt idx="0">
                  <c:v>2012</c:v>
                </c:pt>
                <c:pt idx="1">
                  <c:v>2013OS</c:v>
                </c:pt>
                <c:pt idx="2">
                  <c:v>2014R</c:v>
                </c:pt>
                <c:pt idx="3">
                  <c:v>2015R</c:v>
                </c:pt>
                <c:pt idx="4">
                  <c:v>2016R</c:v>
                </c:pt>
              </c:strCache>
            </c:strRef>
          </c:cat>
          <c:val>
            <c:numRef>
              <c:f>'G07'!$B$4:$F$4</c:f>
              <c:numCache>
                <c:formatCode>0.0</c:formatCode>
                <c:ptCount val="5"/>
                <c:pt idx="0">
                  <c:v>0</c:v>
                </c:pt>
                <c:pt idx="1">
                  <c:v>0.93645915171961103</c:v>
                </c:pt>
                <c:pt idx="2">
                  <c:v>2.8462875515251054</c:v>
                </c:pt>
                <c:pt idx="3">
                  <c:v>4.4000246619677066</c:v>
                </c:pt>
                <c:pt idx="4">
                  <c:v>4.5871729113069266</c:v>
                </c:pt>
              </c:numCache>
            </c:numRef>
          </c:val>
        </c:ser>
        <c:ser>
          <c:idx val="2"/>
          <c:order val="2"/>
          <c:tx>
            <c:strRef>
              <c:f>'G07'!$A$5</c:f>
              <c:strCache>
                <c:ptCount val="1"/>
                <c:pt idx="0">
                  <c:v>medzinárodné záväzky z EFSF a ESM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'G07'!$B$2:$F$2</c:f>
              <c:strCache>
                <c:ptCount val="5"/>
                <c:pt idx="0">
                  <c:v>2012</c:v>
                </c:pt>
                <c:pt idx="1">
                  <c:v>2013OS</c:v>
                </c:pt>
                <c:pt idx="2">
                  <c:v>2014R</c:v>
                </c:pt>
                <c:pt idx="3">
                  <c:v>2015R</c:v>
                </c:pt>
                <c:pt idx="4">
                  <c:v>2016R</c:v>
                </c:pt>
              </c:strCache>
            </c:strRef>
          </c:cat>
          <c:val>
            <c:numRef>
              <c:f>'G07'!$B$5:$F$5</c:f>
              <c:numCache>
                <c:formatCode>0.0</c:formatCode>
                <c:ptCount val="5"/>
                <c:pt idx="0">
                  <c:v>2.4727122559040575</c:v>
                </c:pt>
                <c:pt idx="1">
                  <c:v>3.368643778797165</c:v>
                </c:pt>
                <c:pt idx="2">
                  <c:v>3.5689608178814098</c:v>
                </c:pt>
                <c:pt idx="3">
                  <c:v>3.431903812954495</c:v>
                </c:pt>
                <c:pt idx="4">
                  <c:v>3.2940212515823268</c:v>
                </c:pt>
              </c:numCache>
            </c:numRef>
          </c:val>
        </c:ser>
        <c:ser>
          <c:idx val="3"/>
          <c:order val="3"/>
          <c:tx>
            <c:strRef>
              <c:f>'G07'!$A$6</c:f>
              <c:strCache>
                <c:ptCount val="1"/>
                <c:pt idx="0">
                  <c:v>zásoba likvidity pre riadenie dlhu</c:v>
                </c:pt>
              </c:strCache>
            </c:strRef>
          </c:tx>
          <c:spPr>
            <a:solidFill>
              <a:srgbClr val="B1E8F9"/>
            </a:solidFill>
            <a:ln>
              <a:noFill/>
            </a:ln>
            <a:effectLst/>
          </c:spPr>
          <c:invertIfNegative val="0"/>
          <c:cat>
            <c:strRef>
              <c:f>'G07'!$B$2:$F$2</c:f>
              <c:strCache>
                <c:ptCount val="5"/>
                <c:pt idx="0">
                  <c:v>2012</c:v>
                </c:pt>
                <c:pt idx="1">
                  <c:v>2013OS</c:v>
                </c:pt>
                <c:pt idx="2">
                  <c:v>2014R</c:v>
                </c:pt>
                <c:pt idx="3">
                  <c:v>2015R</c:v>
                </c:pt>
                <c:pt idx="4">
                  <c:v>2016R</c:v>
                </c:pt>
              </c:strCache>
            </c:strRef>
          </c:cat>
          <c:val>
            <c:numRef>
              <c:f>'G07'!$B$6:$F$6</c:f>
              <c:numCache>
                <c:formatCode>0.0</c:formatCode>
                <c:ptCount val="5"/>
                <c:pt idx="0">
                  <c:v>4.5487778359463729</c:v>
                </c:pt>
                <c:pt idx="1">
                  <c:v>4.6396521947521627</c:v>
                </c:pt>
                <c:pt idx="2">
                  <c:v>5.2801468399543303</c:v>
                </c:pt>
                <c:pt idx="3">
                  <c:v>5.3956162363178715</c:v>
                </c:pt>
                <c:pt idx="4">
                  <c:v>5.3181163507585634</c:v>
                </c:pt>
              </c:numCache>
            </c:numRef>
          </c:val>
        </c:ser>
        <c:ser>
          <c:idx val="4"/>
          <c:order val="4"/>
          <c:tx>
            <c:strRef>
              <c:f>'G07'!$A$7</c:f>
              <c:strCache>
                <c:ptCount val="1"/>
                <c:pt idx="0">
                  <c:v>mimoriadne splátky dlhu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'G07'!$B$2:$F$2</c:f>
              <c:strCache>
                <c:ptCount val="5"/>
                <c:pt idx="0">
                  <c:v>2012</c:v>
                </c:pt>
                <c:pt idx="1">
                  <c:v>2013OS</c:v>
                </c:pt>
                <c:pt idx="2">
                  <c:v>2014R</c:v>
                </c:pt>
                <c:pt idx="3">
                  <c:v>2015R</c:v>
                </c:pt>
                <c:pt idx="4">
                  <c:v>2016R</c:v>
                </c:pt>
              </c:strCache>
            </c:strRef>
          </c:cat>
          <c:val>
            <c:numRef>
              <c:f>'G07'!$B$7:$F$7</c:f>
              <c:numCache>
                <c:formatCode>0.0</c:formatCode>
                <c:ptCount val="5"/>
                <c:pt idx="0">
                  <c:v>0</c:v>
                </c:pt>
                <c:pt idx="1">
                  <c:v>-0.49535655172416054</c:v>
                </c:pt>
                <c:pt idx="2">
                  <c:v>-0.56985962872569829</c:v>
                </c:pt>
                <c:pt idx="3">
                  <c:v>-1.8198652823249752</c:v>
                </c:pt>
                <c:pt idx="4">
                  <c:v>-1.7913031695296469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56592"/>
        <c:axId val="143156984"/>
      </c:barChart>
      <c:catAx>
        <c:axId val="14315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sk-SK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3156984"/>
        <c:crosses val="autoZero"/>
        <c:auto val="1"/>
        <c:lblAlgn val="ctr"/>
        <c:lblOffset val="100"/>
        <c:noMultiLvlLbl val="0"/>
      </c:catAx>
      <c:valAx>
        <c:axId val="14315698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315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1921494065210356"/>
          <c:w val="1"/>
          <c:h val="0.26125529584392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sk-SK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2742438608787"/>
          <c:y val="2.892064014825017E-2"/>
          <c:w val="0.93281280723887416"/>
          <c:h val="0.73023640596162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'G08'!$A$3</c:f>
              <c:strCache>
                <c:ptCount val="1"/>
                <c:pt idx="0">
                  <c:v>Rozpočet 14-16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'G08'!$B$2:$F$2</c:f>
              <c:strCache>
                <c:ptCount val="5"/>
                <c:pt idx="0">
                  <c:v>2012</c:v>
                </c:pt>
                <c:pt idx="1">
                  <c:v>2013OS</c:v>
                </c:pt>
                <c:pt idx="2">
                  <c:v>2014R</c:v>
                </c:pt>
                <c:pt idx="3">
                  <c:v>2015R</c:v>
                </c:pt>
                <c:pt idx="4">
                  <c:v>2016R</c:v>
                </c:pt>
              </c:strCache>
            </c:strRef>
          </c:cat>
          <c:val>
            <c:numRef>
              <c:f>'G08'!$B$3:$F$3</c:f>
              <c:numCache>
                <c:formatCode>0.0</c:formatCode>
                <c:ptCount val="5"/>
                <c:pt idx="0">
                  <c:v>52.386766100016601</c:v>
                </c:pt>
                <c:pt idx="1">
                  <c:v>54.256520501728026</c:v>
                </c:pt>
                <c:pt idx="2">
                  <c:v>56.780458569025392</c:v>
                </c:pt>
                <c:pt idx="3">
                  <c:v>56.385290606861609</c:v>
                </c:pt>
                <c:pt idx="4">
                  <c:v>55.679711543011969</c:v>
                </c:pt>
              </c:numCache>
            </c:numRef>
          </c:val>
        </c:ser>
        <c:ser>
          <c:idx val="1"/>
          <c:order val="1"/>
          <c:tx>
            <c:strRef>
              <c:f>'G08'!$A$4</c:f>
              <c:strCache>
                <c:ptCount val="1"/>
                <c:pt idx="0">
                  <c:v>R 14-16 bez jednorazových vplyvov na dlh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'G08'!$B$2:$F$2</c:f>
              <c:strCache>
                <c:ptCount val="5"/>
                <c:pt idx="0">
                  <c:v>2012</c:v>
                </c:pt>
                <c:pt idx="1">
                  <c:v>2013OS</c:v>
                </c:pt>
                <c:pt idx="2">
                  <c:v>2014R</c:v>
                </c:pt>
                <c:pt idx="3">
                  <c:v>2015R</c:v>
                </c:pt>
                <c:pt idx="4">
                  <c:v>2016R</c:v>
                </c:pt>
              </c:strCache>
            </c:strRef>
          </c:cat>
          <c:val>
            <c:numRef>
              <c:f>'G08'!$B$4:$F$4</c:f>
              <c:numCache>
                <c:formatCode>0.0</c:formatCode>
                <c:ptCount val="5"/>
                <c:pt idx="0">
                  <c:v>52.386766100016601</c:v>
                </c:pt>
                <c:pt idx="1">
                  <c:v>54.751877053452191</c:v>
                </c:pt>
                <c:pt idx="2">
                  <c:v>57.350417970033256</c:v>
                </c:pt>
                <c:pt idx="3">
                  <c:v>58.205254181300994</c:v>
                </c:pt>
                <c:pt idx="4">
                  <c:v>57.471111461997623</c:v>
                </c:pt>
              </c:numCache>
            </c:numRef>
          </c:val>
        </c:ser>
        <c:ser>
          <c:idx val="3"/>
          <c:order val="2"/>
          <c:tx>
            <c:strRef>
              <c:f>'G08'!$A$5</c:f>
              <c:strCache>
                <c:ptCount val="1"/>
                <c:pt idx="0">
                  <c:v>R 14-16 s nulovými rezervami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'G08'!$B$2:$F$2</c:f>
              <c:strCache>
                <c:ptCount val="5"/>
                <c:pt idx="0">
                  <c:v>2012</c:v>
                </c:pt>
                <c:pt idx="1">
                  <c:v>2013OS</c:v>
                </c:pt>
                <c:pt idx="2">
                  <c:v>2014R</c:v>
                </c:pt>
                <c:pt idx="3">
                  <c:v>2015R</c:v>
                </c:pt>
                <c:pt idx="4">
                  <c:v>2016R</c:v>
                </c:pt>
              </c:strCache>
            </c:strRef>
          </c:cat>
          <c:val>
            <c:numRef>
              <c:f>'G08'!$B$5:$F$5</c:f>
              <c:numCache>
                <c:formatCode>0.0</c:formatCode>
                <c:ptCount val="5"/>
                <c:pt idx="0">
                  <c:v>52.386766100016601</c:v>
                </c:pt>
                <c:pt idx="1">
                  <c:v>49.778987446181382</c:v>
                </c:pt>
                <c:pt idx="2">
                  <c:v>51.811640548562842</c:v>
                </c:pt>
                <c:pt idx="3">
                  <c:v>51.45338671470023</c:v>
                </c:pt>
                <c:pt idx="4">
                  <c:v>50.981279505209969</c:v>
                </c:pt>
              </c:numCache>
            </c:numRef>
          </c:val>
        </c:ser>
        <c:ser>
          <c:idx val="2"/>
          <c:order val="3"/>
          <c:tx>
            <c:strRef>
              <c:f>'G08'!$A$6</c:f>
              <c:strCache>
                <c:ptCount val="1"/>
                <c:pt idx="0">
                  <c:v>R 14-16 bez jednorazových vplyvov na dlh a deficit</c:v>
                </c:pt>
              </c:strCache>
            </c:strRef>
          </c:tx>
          <c:spPr>
            <a:solidFill>
              <a:srgbClr val="B1E8F9"/>
            </a:solidFill>
            <a:ln>
              <a:noFill/>
            </a:ln>
            <a:effectLst/>
          </c:spPr>
          <c:invertIfNegative val="0"/>
          <c:cat>
            <c:strRef>
              <c:f>'G08'!$B$2:$F$2</c:f>
              <c:strCache>
                <c:ptCount val="5"/>
                <c:pt idx="0">
                  <c:v>2012</c:v>
                </c:pt>
                <c:pt idx="1">
                  <c:v>2013OS</c:v>
                </c:pt>
                <c:pt idx="2">
                  <c:v>2014R</c:v>
                </c:pt>
                <c:pt idx="3">
                  <c:v>2015R</c:v>
                </c:pt>
                <c:pt idx="4">
                  <c:v>2016R</c:v>
                </c:pt>
              </c:strCache>
            </c:strRef>
          </c:cat>
          <c:val>
            <c:numRef>
              <c:f>'G08'!$B$6:$F$6</c:f>
              <c:numCache>
                <c:formatCode>0.0</c:formatCode>
                <c:ptCount val="5"/>
                <c:pt idx="0">
                  <c:v>52.386766100016601</c:v>
                </c:pt>
                <c:pt idx="1">
                  <c:v>55.757020802021557</c:v>
                </c:pt>
                <c:pt idx="2">
                  <c:v>59.893928745845152</c:v>
                </c:pt>
                <c:pt idx="3">
                  <c:v>61.047671312302711</c:v>
                </c:pt>
                <c:pt idx="4">
                  <c:v>60.597905158781018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3157768"/>
        <c:axId val="143158160"/>
      </c:barChart>
      <c:catAx>
        <c:axId val="14315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3158160"/>
        <c:crosses val="autoZero"/>
        <c:auto val="1"/>
        <c:lblAlgn val="ctr"/>
        <c:lblOffset val="100"/>
        <c:noMultiLvlLbl val="0"/>
      </c:catAx>
      <c:valAx>
        <c:axId val="143158160"/>
        <c:scaling>
          <c:orientation val="minMax"/>
          <c:max val="62"/>
          <c:min val="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3157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305709023941065E-2"/>
          <c:y val="0.8360444432078501"/>
          <c:w val="0.95391748959556855"/>
          <c:h val="0.161449412463018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nstantia" panose="02030602050306030303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'G09'!$A$3</c:f>
              <c:strCache>
                <c:ptCount val="1"/>
                <c:pt idx="0">
                  <c:v>Podiel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'G09'!$B$2:$G$2</c:f>
              <c:strCache>
                <c:ptCount val="6"/>
                <c:pt idx="0">
                  <c:v>2011</c:v>
                </c:pt>
                <c:pt idx="1">
                  <c:v>2012</c:v>
                </c:pt>
                <c:pt idx="2">
                  <c:v>2013OS</c:v>
                </c:pt>
                <c:pt idx="3">
                  <c:v>2014R</c:v>
                </c:pt>
                <c:pt idx="4">
                  <c:v>2015R</c:v>
                </c:pt>
                <c:pt idx="5">
                  <c:v>2016R</c:v>
                </c:pt>
              </c:strCache>
            </c:strRef>
          </c:cat>
          <c:val>
            <c:numRef>
              <c:f>'G09'!$B$3:$G$3</c:f>
              <c:numCache>
                <c:formatCode>0.0</c:formatCode>
                <c:ptCount val="6"/>
                <c:pt idx="0">
                  <c:v>8.8836061246040128</c:v>
                </c:pt>
                <c:pt idx="1">
                  <c:v>36.067487095953176</c:v>
                </c:pt>
                <c:pt idx="2">
                  <c:v>43.171493845364516</c:v>
                </c:pt>
                <c:pt idx="3">
                  <c:v>49.904587692880391</c:v>
                </c:pt>
                <c:pt idx="4">
                  <c:v>53.660494524809543</c:v>
                </c:pt>
                <c:pt idx="5">
                  <c:v>54.821103308856166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09216376"/>
        <c:axId val="143158944"/>
      </c:barChart>
      <c:catAx>
        <c:axId val="30921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143158944"/>
        <c:crosses val="autoZero"/>
        <c:auto val="1"/>
        <c:lblAlgn val="ctr"/>
        <c:lblOffset val="100"/>
        <c:noMultiLvlLbl val="0"/>
      </c:catAx>
      <c:valAx>
        <c:axId val="14315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onstantia" panose="02030602050306030303" pitchFamily="18" charset="0"/>
                <a:ea typeface="+mn-ea"/>
                <a:cs typeface="+mn-cs"/>
              </a:defRPr>
            </a:pPr>
            <a:endParaRPr lang="sk-SK"/>
          </a:p>
        </c:txPr>
        <c:crossAx val="309216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157162</xdr:rowOff>
    </xdr:from>
    <xdr:to>
      <xdr:col>12</xdr:col>
      <xdr:colOff>309562</xdr:colOff>
      <xdr:row>19</xdr:row>
      <xdr:rowOff>147637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0.63139</cdr:x>
      <cdr:y>0.01664</cdr:y>
    </cdr:from>
    <cdr:to>
      <cdr:x>0.9819</cdr:x>
      <cdr:y>0.08251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58196" y="48024"/>
          <a:ext cx="1475653" cy="190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800" i="1">
              <a:latin typeface="Constantia" pitchFamily="18" charset="0"/>
            </a:rPr>
            <a:t>Proticyklická</a:t>
          </a:r>
          <a:r>
            <a:rPr lang="sk-SK" sz="800" i="1" baseline="0">
              <a:latin typeface="Constantia" pitchFamily="18" charset="0"/>
            </a:rPr>
            <a:t> fiškálna reštrikcia</a:t>
          </a:r>
          <a:endParaRPr lang="sk-SK" sz="800" i="1">
            <a:latin typeface="Constantia" pitchFamily="18" charset="0"/>
          </a:endParaRPr>
        </a:p>
      </cdr:txBody>
    </cdr:sp>
  </cdr:relSizeAnchor>
  <cdr:relSizeAnchor xmlns:cdr="http://schemas.openxmlformats.org/drawingml/2006/chartDrawing">
    <cdr:from>
      <cdr:x>0.01039</cdr:x>
      <cdr:y>0.01519</cdr:y>
    </cdr:from>
    <cdr:to>
      <cdr:x>0.3434</cdr:x>
      <cdr:y>0.08927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6287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800" i="1">
              <a:latin typeface="Constantia" pitchFamily="18" charset="0"/>
            </a:rPr>
            <a:t>Procyklická</a:t>
          </a:r>
          <a:r>
            <a:rPr lang="sk-SK" sz="800" i="1" baseline="0">
              <a:latin typeface="Constantia" pitchFamily="18" charset="0"/>
            </a:rPr>
            <a:t> fiškálna reštrikcia</a:t>
          </a:r>
          <a:endParaRPr lang="sk-SK" sz="800" i="1">
            <a:latin typeface="Constantia" pitchFamily="18" charset="0"/>
          </a:endParaRPr>
        </a:p>
      </cdr:txBody>
    </cdr:sp>
  </cdr:relSizeAnchor>
  <cdr:relSizeAnchor xmlns:cdr="http://schemas.openxmlformats.org/drawingml/2006/chartDrawing">
    <cdr:from>
      <cdr:x>0.64654</cdr:x>
      <cdr:y>0.89879</cdr:y>
    </cdr:from>
    <cdr:to>
      <cdr:x>0.95813</cdr:x>
      <cdr:y>0.97286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721966" y="2593977"/>
          <a:ext cx="1311809" cy="213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800" i="1">
              <a:latin typeface="Constantia" pitchFamily="18" charset="0"/>
            </a:rPr>
            <a:t>Procyklická</a:t>
          </a:r>
          <a:r>
            <a:rPr lang="sk-SK" sz="800" i="1" baseline="0">
              <a:latin typeface="Constantia" pitchFamily="18" charset="0"/>
            </a:rPr>
            <a:t> fiškálna expanzia</a:t>
          </a:r>
          <a:endParaRPr lang="sk-SK" sz="800" i="1">
            <a:latin typeface="Constantia" pitchFamily="18" charset="0"/>
          </a:endParaRPr>
        </a:p>
      </cdr:txBody>
    </cdr:sp>
  </cdr:relSizeAnchor>
  <cdr:relSizeAnchor xmlns:cdr="http://schemas.openxmlformats.org/drawingml/2006/chartDrawing">
    <cdr:from>
      <cdr:x>0.01428</cdr:x>
      <cdr:y>0.89269</cdr:y>
    </cdr:from>
    <cdr:to>
      <cdr:x>0.32587</cdr:x>
      <cdr:y>0.96676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9850" y="2984500"/>
          <a:ext cx="152400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800" i="1">
              <a:latin typeface="Constantia" pitchFamily="18" charset="0"/>
            </a:rPr>
            <a:t>Proticyklická</a:t>
          </a:r>
          <a:r>
            <a:rPr lang="sk-SK" sz="800" i="1" baseline="0">
              <a:latin typeface="Constantia" pitchFamily="18" charset="0"/>
            </a:rPr>
            <a:t> fiškálna expanzia</a:t>
          </a:r>
          <a:endParaRPr lang="sk-SK" sz="800" i="1">
            <a:latin typeface="Constantia" pitchFamily="18" charset="0"/>
          </a:endParaRPr>
        </a:p>
      </cdr:txBody>
    </cdr:sp>
  </cdr:relSizeAnchor>
  <cdr:relSizeAnchor xmlns:cdr="http://schemas.openxmlformats.org/drawingml/2006/chartDrawing">
    <cdr:from>
      <cdr:x>0.00544</cdr:x>
      <cdr:y>0.49003</cdr:y>
    </cdr:from>
    <cdr:to>
      <cdr:x>0.28587</cdr:x>
      <cdr:y>0.54986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2010" y="1362920"/>
          <a:ext cx="1135216" cy="166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800" b="1">
              <a:latin typeface="Constantia" pitchFamily="18" charset="0"/>
            </a:rPr>
            <a:t>Produkčná medzera</a:t>
          </a:r>
        </a:p>
      </cdr:txBody>
    </cdr:sp>
  </cdr:relSizeAnchor>
  <cdr:relSizeAnchor xmlns:cdr="http://schemas.openxmlformats.org/drawingml/2006/chartDrawing">
    <cdr:from>
      <cdr:x>0.38667</cdr:x>
      <cdr:y>0.04224</cdr:y>
    </cdr:from>
    <cdr:to>
      <cdr:x>0.62118</cdr:x>
      <cdr:y>0.11644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65275" y="117475"/>
          <a:ext cx="949325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800" b="1" i="0">
              <a:latin typeface="Constantia" pitchFamily="18" charset="0"/>
            </a:rPr>
            <a:t>Fiškálny impulz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38100</xdr:rowOff>
    </xdr:from>
    <xdr:to>
      <xdr:col>5</xdr:col>
      <xdr:colOff>409575</xdr:colOff>
      <xdr:row>28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18</xdr:row>
      <xdr:rowOff>57150</xdr:rowOff>
    </xdr:from>
    <xdr:to>
      <xdr:col>6</xdr:col>
      <xdr:colOff>142874</xdr:colOff>
      <xdr:row>46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0.05545</cdr:x>
      <cdr:y>0.13533</cdr:y>
    </cdr:from>
    <cdr:to>
      <cdr:x>0.9836</cdr:x>
      <cdr:y>0.13568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478029" y="685777"/>
          <a:ext cx="8000769" cy="177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58595B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0.05754</cdr:x>
      <cdr:y>0.70438</cdr:y>
    </cdr:from>
    <cdr:to>
      <cdr:x>0.97877</cdr:x>
      <cdr:y>0.7048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623702" y="3576006"/>
          <a:ext cx="9985626" cy="213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58595B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0.05363</cdr:x>
      <cdr:y>0.30042</cdr:y>
    </cdr:from>
    <cdr:to>
      <cdr:x>0.97485</cdr:x>
      <cdr:y>0.30085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462255" y="1522314"/>
          <a:ext cx="7941032" cy="2179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58595B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0.06032</cdr:x>
      <cdr:y>0.41317</cdr:y>
    </cdr:from>
    <cdr:to>
      <cdr:x>0.98154</cdr:x>
      <cdr:y>0.41359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520008" y="2093665"/>
          <a:ext cx="7941032" cy="212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58595B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0.05576</cdr:x>
      <cdr:y>0.53031</cdr:y>
    </cdr:from>
    <cdr:to>
      <cdr:x>0.97698</cdr:x>
      <cdr:y>0.53073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480659" y="2687254"/>
          <a:ext cx="7941031" cy="2128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58595B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</xdr:row>
      <xdr:rowOff>42862</xdr:rowOff>
    </xdr:from>
    <xdr:to>
      <xdr:col>6</xdr:col>
      <xdr:colOff>219075</xdr:colOff>
      <xdr:row>19</xdr:row>
      <xdr:rowOff>171450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13</xdr:row>
      <xdr:rowOff>33337</xdr:rowOff>
    </xdr:from>
    <xdr:to>
      <xdr:col>6</xdr:col>
      <xdr:colOff>523874</xdr:colOff>
      <xdr:row>30</xdr:row>
      <xdr:rowOff>161925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600075</xdr:colOff>
      <xdr:row>28</xdr:row>
      <xdr:rowOff>176214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514351</xdr:colOff>
      <xdr:row>11</xdr:row>
      <xdr:rowOff>47626</xdr:rowOff>
    </xdr:from>
    <xdr:to>
      <xdr:col>8</xdr:col>
      <xdr:colOff>581025</xdr:colOff>
      <xdr:row>17</xdr:row>
      <xdr:rowOff>85726</xdr:rowOff>
    </xdr:to>
    <xdr:sp macro="" textlink="">
      <xdr:nvSpPr>
        <xdr:cNvPr id="3" name="Ovál 2"/>
        <xdr:cNvSpPr>
          <a:spLocks noChangeAspect="1"/>
        </xdr:cNvSpPr>
      </xdr:nvSpPr>
      <xdr:spPr>
        <a:xfrm>
          <a:off x="5457826" y="2038351"/>
          <a:ext cx="1285874" cy="1181100"/>
        </a:xfrm>
        <a:prstGeom prst="ellipse">
          <a:avLst/>
        </a:prstGeom>
        <a:solidFill>
          <a:srgbClr val="FF0000">
            <a:alpha val="38039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419101</xdr:colOff>
      <xdr:row>13</xdr:row>
      <xdr:rowOff>180975</xdr:rowOff>
    </xdr:from>
    <xdr:to>
      <xdr:col>6</xdr:col>
      <xdr:colOff>505699</xdr:colOff>
      <xdr:row>26</xdr:row>
      <xdr:rowOff>95250</xdr:rowOff>
    </xdr:to>
    <xdr:sp macro="" textlink="">
      <xdr:nvSpPr>
        <xdr:cNvPr id="4" name="Ovál 3"/>
        <xdr:cNvSpPr>
          <a:spLocks noChangeAspect="1"/>
        </xdr:cNvSpPr>
      </xdr:nvSpPr>
      <xdr:spPr>
        <a:xfrm>
          <a:off x="2924176" y="2552700"/>
          <a:ext cx="2524998" cy="2390775"/>
        </a:xfrm>
        <a:prstGeom prst="ellipse">
          <a:avLst/>
        </a:prstGeom>
        <a:solidFill>
          <a:srgbClr val="FF0000">
            <a:alpha val="38039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4</xdr:col>
      <xdr:colOff>590550</xdr:colOff>
      <xdr:row>23</xdr:row>
      <xdr:rowOff>9525</xdr:rowOff>
    </xdr:from>
    <xdr:to>
      <xdr:col>6</xdr:col>
      <xdr:colOff>219075</xdr:colOff>
      <xdr:row>24</xdr:row>
      <xdr:rowOff>57150</xdr:rowOff>
    </xdr:to>
    <xdr:sp macro="" textlink="">
      <xdr:nvSpPr>
        <xdr:cNvPr id="5" name="BlokTextu 4"/>
        <xdr:cNvSpPr txBox="1"/>
      </xdr:nvSpPr>
      <xdr:spPr>
        <a:xfrm>
          <a:off x="4314825" y="4286250"/>
          <a:ext cx="847725" cy="2381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 b="1">
              <a:solidFill>
                <a:schemeClr val="bg1"/>
              </a:solidFill>
              <a:latin typeface="Constantia" panose="02030602050306030303" pitchFamily="18" charset="0"/>
            </a:rPr>
            <a:t>-25% HDP</a:t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533400</xdr:colOff>
      <xdr:row>15</xdr:row>
      <xdr:rowOff>57150</xdr:rowOff>
    </xdr:to>
    <xdr:sp macro="" textlink="">
      <xdr:nvSpPr>
        <xdr:cNvPr id="6" name="BlokTextu 5"/>
        <xdr:cNvSpPr txBox="1"/>
      </xdr:nvSpPr>
      <xdr:spPr>
        <a:xfrm>
          <a:off x="5876925" y="2562225"/>
          <a:ext cx="819150" cy="2476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900">
              <a:solidFill>
                <a:schemeClr val="bg1"/>
              </a:solidFill>
              <a:latin typeface="Constantia" panose="02030602050306030303" pitchFamily="18" charset="0"/>
            </a:rPr>
            <a:t>+1,3% HDP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0.80845</cdr:x>
      <cdr:y>0.46674</cdr:y>
    </cdr:from>
    <cdr:to>
      <cdr:x>0.84648</cdr:x>
      <cdr:y>0.52126</cdr:y>
    </cdr:to>
    <cdr:sp macro="" textlink="">
      <cdr:nvSpPr>
        <cdr:cNvPr id="2" name="Šípka doprava 1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5467350" y="2038350"/>
          <a:ext cx="257175" cy="238125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0000">
            <a:alpha val="30000"/>
          </a:srgbClr>
        </a:solidFill>
        <a:ln xmlns:a="http://schemas.openxmlformats.org/drawingml/2006/main">
          <a:noFill/>
        </a:ln>
        <a:scene3d xmlns:a="http://schemas.openxmlformats.org/drawingml/2006/main">
          <a:camera prst="orthographicFront">
            <a:rot lat="0" lon="0" rev="1800000"/>
          </a:camera>
          <a:lightRig rig="threePt" dir="t"/>
        </a:scene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38098</xdr:rowOff>
    </xdr:from>
    <xdr:to>
      <xdr:col>5</xdr:col>
      <xdr:colOff>552450</xdr:colOff>
      <xdr:row>18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0.06144</cdr:x>
      <cdr:y>0.74991</cdr:y>
    </cdr:from>
    <cdr:to>
      <cdr:x>0.70591</cdr:x>
      <cdr:y>0.84861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1625" y="2078592"/>
          <a:ext cx="2639588" cy="273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900">
              <a:latin typeface="Constantia" panose="02030602050306030303" pitchFamily="18" charset="0"/>
            </a:rPr>
            <a:t>vážené priemery,</a:t>
          </a:r>
          <a:r>
            <a:rPr lang="sk-SK" sz="900" baseline="0">
              <a:latin typeface="Constantia" panose="02030602050306030303" pitchFamily="18" charset="0"/>
            </a:rPr>
            <a:t> </a:t>
          </a:r>
          <a:r>
            <a:rPr lang="sk-SK" sz="900">
              <a:latin typeface="Constantia" panose="02030602050306030303" pitchFamily="18" charset="0"/>
            </a:rPr>
            <a:t>bázické</a:t>
          </a:r>
          <a:r>
            <a:rPr lang="sk-SK" sz="900" baseline="0">
              <a:latin typeface="Constantia" panose="02030602050306030303" pitchFamily="18" charset="0"/>
            </a:rPr>
            <a:t> body, denné dáta</a:t>
          </a:r>
          <a:endParaRPr lang="sk-SK" sz="900">
            <a:latin typeface="Constantia" panose="02030602050306030303" pitchFamily="18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0.11771</cdr:x>
      <cdr:y>0.90451</cdr:y>
    </cdr:from>
    <cdr:to>
      <cdr:x>0.39063</cdr:x>
      <cdr:y>0.96007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538163" y="2481263"/>
          <a:ext cx="124777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900">
              <a:latin typeface="Constantia" panose="02030602050306030303" pitchFamily="18" charset="0"/>
            </a:rPr>
            <a:t>Kompenzácie</a:t>
          </a:r>
        </a:p>
      </cdr:txBody>
    </cdr:sp>
  </cdr:relSizeAnchor>
  <cdr:relSizeAnchor xmlns:cdr="http://schemas.openxmlformats.org/drawingml/2006/chartDrawing">
    <cdr:from>
      <cdr:x>0.39688</cdr:x>
      <cdr:y>0.90451</cdr:y>
    </cdr:from>
    <cdr:to>
      <cdr:x>0.71563</cdr:x>
      <cdr:y>0.95313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1814513" y="2481264"/>
          <a:ext cx="1457325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900">
              <a:latin typeface="Constantia" panose="02030602050306030303" pitchFamily="18" charset="0"/>
            </a:rPr>
            <a:t>Výdavky</a:t>
          </a:r>
          <a:r>
            <a:rPr lang="sk-SK" sz="1000">
              <a:latin typeface="Constantia" panose="02030602050306030303" pitchFamily="18" charset="0"/>
            </a:rPr>
            <a:t> na nákup T+S</a:t>
          </a:r>
        </a:p>
      </cdr:txBody>
    </cdr:sp>
  </cdr:relSizeAnchor>
  <cdr:relSizeAnchor xmlns:cdr="http://schemas.openxmlformats.org/drawingml/2006/chartDrawing">
    <cdr:from>
      <cdr:x>0.7125</cdr:x>
      <cdr:y>0.89699</cdr:y>
    </cdr:from>
    <cdr:to>
      <cdr:x>0.99271</cdr:x>
      <cdr:y>0.96354</cdr:y>
    </cdr:to>
    <cdr:sp macro="" textlink="">
      <cdr:nvSpPr>
        <cdr:cNvPr id="6" name="BlokTextu 1"/>
        <cdr:cNvSpPr txBox="1"/>
      </cdr:nvSpPr>
      <cdr:spPr>
        <a:xfrm xmlns:a="http://schemas.openxmlformats.org/drawingml/2006/main">
          <a:off x="3257550" y="2460624"/>
          <a:ext cx="1281113" cy="182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900">
              <a:effectLst/>
              <a:latin typeface="Constantia" panose="02030602050306030303" pitchFamily="18" charset="0"/>
              <a:ea typeface="+mn-ea"/>
              <a:cs typeface="+mn-cs"/>
            </a:rPr>
            <a:t>Kapitálové výdavky</a:t>
          </a:r>
          <a:endParaRPr lang="sk-SK" sz="900">
            <a:effectLst/>
            <a:latin typeface="Constantia" panose="02030602050306030303" pitchFamily="18" charset="0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66674</xdr:rowOff>
    </xdr:from>
    <xdr:to>
      <xdr:col>5</xdr:col>
      <xdr:colOff>390526</xdr:colOff>
      <xdr:row>18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0.05914</cdr:x>
      <cdr:y>0.68158</cdr:y>
    </cdr:from>
    <cdr:to>
      <cdr:x>0.7036</cdr:x>
      <cdr:y>0.78028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1639" y="2054719"/>
          <a:ext cx="2633449" cy="297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900">
              <a:latin typeface="Constantia" panose="02030602050306030303" pitchFamily="18" charset="0"/>
            </a:rPr>
            <a:t>vážené</a:t>
          </a:r>
          <a:r>
            <a:rPr lang="sk-SK" sz="900" baseline="0">
              <a:latin typeface="Constantia" panose="02030602050306030303" pitchFamily="18" charset="0"/>
            </a:rPr>
            <a:t> </a:t>
          </a:r>
          <a:r>
            <a:rPr lang="sk-SK" sz="900">
              <a:latin typeface="Constantia" panose="02030602050306030303" pitchFamily="18" charset="0"/>
            </a:rPr>
            <a:t>priemery,</a:t>
          </a:r>
          <a:r>
            <a:rPr lang="sk-SK" sz="900" baseline="0">
              <a:latin typeface="Constantia" panose="02030602050306030303" pitchFamily="18" charset="0"/>
            </a:rPr>
            <a:t> </a:t>
          </a:r>
          <a:r>
            <a:rPr lang="sk-SK" sz="900">
              <a:latin typeface="Constantia" panose="02030602050306030303" pitchFamily="18" charset="0"/>
            </a:rPr>
            <a:t>indexy 2010=100</a:t>
          </a:r>
          <a:r>
            <a:rPr lang="sk-SK" sz="900" baseline="0">
              <a:latin typeface="Constantia" panose="02030602050306030303" pitchFamily="18" charset="0"/>
            </a:rPr>
            <a:t>, mesačné dáta</a:t>
          </a:r>
          <a:endParaRPr lang="sk-SK" sz="900">
            <a:latin typeface="Constantia" panose="02030602050306030303" pitchFamily="18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4</xdr:col>
      <xdr:colOff>274950</xdr:colOff>
      <xdr:row>18</xdr:row>
      <xdr:rowOff>76425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0.37917</cdr:x>
      <cdr:y>0.69831</cdr:y>
    </cdr:from>
    <cdr:to>
      <cdr:x>0.84792</cdr:x>
      <cdr:y>0.84414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56100" y="1935722"/>
          <a:ext cx="1923750" cy="404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k-SK" sz="1100">
              <a:latin typeface="Constantia" pitchFamily="18" charset="0"/>
            </a:rPr>
            <a:t>reálne</a:t>
          </a:r>
          <a:r>
            <a:rPr lang="sk-SK" sz="1100" baseline="0">
              <a:latin typeface="Constantia" pitchFamily="18" charset="0"/>
            </a:rPr>
            <a:t> HDP, percentuálne body</a:t>
          </a:r>
          <a:endParaRPr lang="en-US" sz="1100">
            <a:latin typeface="Constantia" pitchFamily="18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76200</xdr:rowOff>
    </xdr:from>
    <xdr:to>
      <xdr:col>6</xdr:col>
      <xdr:colOff>579750</xdr:colOff>
      <xdr:row>18</xdr:row>
      <xdr:rowOff>95475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0.21257</cdr:x>
      <cdr:y>0.39247</cdr:y>
    </cdr:from>
    <cdr:to>
      <cdr:x>0.90007</cdr:x>
      <cdr:y>0.52789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2401" y="1087923"/>
          <a:ext cx="2821500" cy="3753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>
              <a:latin typeface="Constantia" pitchFamily="18" charset="0"/>
            </a:rPr>
            <a:t>reálna</a:t>
          </a:r>
          <a:r>
            <a:rPr lang="sk-SK" sz="1100" baseline="0">
              <a:latin typeface="Constantia" pitchFamily="18" charset="0"/>
            </a:rPr>
            <a:t> spotreba domácností, percentuálne body</a:t>
          </a:r>
          <a:endParaRPr lang="en-US" sz="1100">
            <a:latin typeface="Constantia" pitchFamily="18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542926</xdr:colOff>
      <xdr:row>3</xdr:row>
      <xdr:rowOff>57150</xdr:rowOff>
    </xdr:from>
    <xdr:to>
      <xdr:col>17</xdr:col>
      <xdr:colOff>500476</xdr:colOff>
      <xdr:row>19</xdr:row>
      <xdr:rowOff>138750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2</xdr:row>
      <xdr:rowOff>47625</xdr:rowOff>
    </xdr:from>
    <xdr:to>
      <xdr:col>17</xdr:col>
      <xdr:colOff>43275</xdr:colOff>
      <xdr:row>18</xdr:row>
      <xdr:rowOff>129225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59</xdr:row>
      <xdr:rowOff>0</xdr:rowOff>
    </xdr:from>
    <xdr:to>
      <xdr:col>15</xdr:col>
      <xdr:colOff>186150</xdr:colOff>
      <xdr:row>75</xdr:row>
      <xdr:rowOff>52050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129000</xdr:colOff>
      <xdr:row>53</xdr:row>
      <xdr:rowOff>166350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302400</xdr:colOff>
      <xdr:row>16</xdr:row>
      <xdr:rowOff>22500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10</xdr:col>
      <xdr:colOff>302400</xdr:colOff>
      <xdr:row>32</xdr:row>
      <xdr:rowOff>22500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342900</xdr:colOff>
      <xdr:row>17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0.45554</cdr:x>
      <cdr:y>0.90371</cdr:y>
    </cdr:from>
    <cdr:to>
      <cdr:x>0.68262</cdr:x>
      <cdr:y>0.97802</cdr:y>
    </cdr:to>
    <cdr:sp macro="" textlink="">
      <cdr:nvSpPr>
        <cdr:cNvPr id="2" name="BlokTextu 7"/>
        <cdr:cNvSpPr txBox="1"/>
      </cdr:nvSpPr>
      <cdr:spPr>
        <a:xfrm xmlns:a="http://schemas.openxmlformats.org/drawingml/2006/main">
          <a:off x="1872284" y="2349935"/>
          <a:ext cx="933320" cy="1932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>
              <a:latin typeface="Constantia" panose="02030602050306030303" pitchFamily="18" charset="0"/>
            </a:rPr>
            <a:t>Nákup T+S</a:t>
          </a:r>
        </a:p>
      </cdr:txBody>
    </cdr:sp>
  </cdr:relSizeAnchor>
  <cdr:relSizeAnchor xmlns:cdr="http://schemas.openxmlformats.org/drawingml/2006/chartDrawing">
    <cdr:from>
      <cdr:x>0.66955</cdr:x>
      <cdr:y>0.90367</cdr:y>
    </cdr:from>
    <cdr:to>
      <cdr:x>1</cdr:x>
      <cdr:y>0.9707</cdr:y>
    </cdr:to>
    <cdr:sp macro="" textlink="">
      <cdr:nvSpPr>
        <cdr:cNvPr id="4" name="BlokTextu 7"/>
        <cdr:cNvSpPr txBox="1"/>
      </cdr:nvSpPr>
      <cdr:spPr>
        <a:xfrm xmlns:a="http://schemas.openxmlformats.org/drawingml/2006/main">
          <a:off x="2751855" y="2349847"/>
          <a:ext cx="1358182" cy="17427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>
              <a:latin typeface="Constantia" panose="02030602050306030303" pitchFamily="18" charset="0"/>
            </a:rPr>
            <a:t>Kapitálové výdavky</a:t>
          </a:r>
        </a:p>
      </cdr:txBody>
    </cdr:sp>
  </cdr:relSizeAnchor>
  <cdr:relSizeAnchor xmlns:cdr="http://schemas.openxmlformats.org/drawingml/2006/chartDrawing">
    <cdr:from>
      <cdr:x>0.20703</cdr:x>
      <cdr:y>0.90232</cdr:y>
    </cdr:from>
    <cdr:to>
      <cdr:x>0.4522</cdr:x>
      <cdr:y>0.97896</cdr:y>
    </cdr:to>
    <cdr:sp macro="" textlink="">
      <cdr:nvSpPr>
        <cdr:cNvPr id="5" name="BlokTextu 7"/>
        <cdr:cNvSpPr txBox="1"/>
      </cdr:nvSpPr>
      <cdr:spPr>
        <a:xfrm xmlns:a="http://schemas.openxmlformats.org/drawingml/2006/main">
          <a:off x="819839" y="2598682"/>
          <a:ext cx="970861" cy="22071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>
              <a:latin typeface="Constantia" panose="02030602050306030303" pitchFamily="18" charset="0"/>
            </a:rPr>
            <a:t>Kompenzácie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0.46249</cdr:x>
      <cdr:y>0.91836</cdr:y>
    </cdr:from>
    <cdr:to>
      <cdr:x>0.68958</cdr:x>
      <cdr:y>0.99267</cdr:y>
    </cdr:to>
    <cdr:sp macro="" textlink="">
      <cdr:nvSpPr>
        <cdr:cNvPr id="2" name="BlokTextu 7"/>
        <cdr:cNvSpPr txBox="1"/>
      </cdr:nvSpPr>
      <cdr:spPr>
        <a:xfrm xmlns:a="http://schemas.openxmlformats.org/drawingml/2006/main">
          <a:off x="1900859" y="2388035"/>
          <a:ext cx="933320" cy="1932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>
              <a:latin typeface="Constantia" panose="02030602050306030303" pitchFamily="18" charset="0"/>
            </a:rPr>
            <a:t>Nákup T+S</a:t>
          </a:r>
        </a:p>
      </cdr:txBody>
    </cdr:sp>
  </cdr:relSizeAnchor>
  <cdr:relSizeAnchor xmlns:cdr="http://schemas.openxmlformats.org/drawingml/2006/chartDrawing">
    <cdr:from>
      <cdr:x>0.66955</cdr:x>
      <cdr:y>0.911</cdr:y>
    </cdr:from>
    <cdr:to>
      <cdr:x>1</cdr:x>
      <cdr:y>0.97802</cdr:y>
    </cdr:to>
    <cdr:sp macro="" textlink="">
      <cdr:nvSpPr>
        <cdr:cNvPr id="4" name="BlokTextu 7"/>
        <cdr:cNvSpPr txBox="1"/>
      </cdr:nvSpPr>
      <cdr:spPr>
        <a:xfrm xmlns:a="http://schemas.openxmlformats.org/drawingml/2006/main">
          <a:off x="2751855" y="2368897"/>
          <a:ext cx="1358182" cy="17427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>
              <a:latin typeface="Constantia" panose="02030602050306030303" pitchFamily="18" charset="0"/>
            </a:rPr>
            <a:t>Kapitálové výdavky</a:t>
          </a:r>
        </a:p>
      </cdr:txBody>
    </cdr:sp>
  </cdr:relSizeAnchor>
  <cdr:relSizeAnchor xmlns:cdr="http://schemas.openxmlformats.org/drawingml/2006/chartDrawing">
    <cdr:from>
      <cdr:x>0.19776</cdr:x>
      <cdr:y>0.91331</cdr:y>
    </cdr:from>
    <cdr:to>
      <cdr:x>0.44498</cdr:x>
      <cdr:y>0.99219</cdr:y>
    </cdr:to>
    <cdr:sp macro="" textlink="">
      <cdr:nvSpPr>
        <cdr:cNvPr id="6" name="BlokTextu 7"/>
        <cdr:cNvSpPr txBox="1"/>
      </cdr:nvSpPr>
      <cdr:spPr>
        <a:xfrm xmlns:a="http://schemas.openxmlformats.org/drawingml/2006/main">
          <a:off x="783129" y="2630333"/>
          <a:ext cx="978995" cy="2271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000">
              <a:latin typeface="Constantia" panose="02030602050306030303" pitchFamily="18" charset="0"/>
            </a:rPr>
            <a:t>Kompenzácie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12</xdr:col>
      <xdr:colOff>304800</xdr:colOff>
      <xdr:row>14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609599</xdr:colOff>
      <xdr:row>0</xdr:row>
      <xdr:rowOff>0</xdr:rowOff>
    </xdr:from>
    <xdr:to>
      <xdr:col>20</xdr:col>
      <xdr:colOff>302399</xdr:colOff>
      <xdr:row>13</xdr:row>
      <xdr:rowOff>54975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609599</xdr:colOff>
      <xdr:row>15</xdr:row>
      <xdr:rowOff>0</xdr:rowOff>
    </xdr:from>
    <xdr:to>
      <xdr:col>20</xdr:col>
      <xdr:colOff>302399</xdr:colOff>
      <xdr:row>28</xdr:row>
      <xdr:rowOff>54975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30</xdr:row>
      <xdr:rowOff>0</xdr:rowOff>
    </xdr:from>
    <xdr:to>
      <xdr:col>20</xdr:col>
      <xdr:colOff>323182</xdr:colOff>
      <xdr:row>43</xdr:row>
      <xdr:rowOff>21204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606135</xdr:colOff>
      <xdr:row>45</xdr:row>
      <xdr:rowOff>0</xdr:rowOff>
    </xdr:from>
    <xdr:to>
      <xdr:col>20</xdr:col>
      <xdr:colOff>323181</xdr:colOff>
      <xdr:row>58</xdr:row>
      <xdr:rowOff>21205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12</xdr:col>
      <xdr:colOff>304800</xdr:colOff>
      <xdr:row>14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20</xdr:col>
      <xdr:colOff>302400</xdr:colOff>
      <xdr:row>13</xdr:row>
      <xdr:rowOff>54975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20</xdr:col>
      <xdr:colOff>302400</xdr:colOff>
      <xdr:row>28</xdr:row>
      <xdr:rowOff>54975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30</xdr:row>
      <xdr:rowOff>0</xdr:rowOff>
    </xdr:from>
    <xdr:to>
      <xdr:col>20</xdr:col>
      <xdr:colOff>302400</xdr:colOff>
      <xdr:row>43</xdr:row>
      <xdr:rowOff>54975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20</xdr:col>
      <xdr:colOff>302400</xdr:colOff>
      <xdr:row>58</xdr:row>
      <xdr:rowOff>54975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</xdr:row>
      <xdr:rowOff>133349</xdr:rowOff>
    </xdr:from>
    <xdr:to>
      <xdr:col>12</xdr:col>
      <xdr:colOff>581025</xdr:colOff>
      <xdr:row>23</xdr:row>
      <xdr:rowOff>152400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13</xdr:row>
      <xdr:rowOff>152399</xdr:rowOff>
    </xdr:from>
    <xdr:to>
      <xdr:col>5</xdr:col>
      <xdr:colOff>142875</xdr:colOff>
      <xdr:row>36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302400</xdr:colOff>
      <xdr:row>16</xdr:row>
      <xdr:rowOff>91125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22</xdr:col>
      <xdr:colOff>302400</xdr:colOff>
      <xdr:row>16</xdr:row>
      <xdr:rowOff>91125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19</xdr:col>
      <xdr:colOff>371475</xdr:colOff>
      <xdr:row>19</xdr:row>
      <xdr:rowOff>142875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0.19896</cdr:x>
      <cdr:y>0.91493</cdr:y>
    </cdr:from>
    <cdr:to>
      <cdr:x>0.47188</cdr:x>
      <cdr:y>0.97049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909638" y="2509838"/>
          <a:ext cx="124777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900">
              <a:latin typeface="Constantia" panose="02030602050306030303" pitchFamily="18" charset="0"/>
            </a:rPr>
            <a:t>Kompenzácie</a:t>
          </a:r>
        </a:p>
      </cdr:txBody>
    </cdr:sp>
  </cdr:relSizeAnchor>
  <cdr:relSizeAnchor xmlns:cdr="http://schemas.openxmlformats.org/drawingml/2006/chartDrawing">
    <cdr:from>
      <cdr:x>0.59896</cdr:x>
      <cdr:y>0.91146</cdr:y>
    </cdr:from>
    <cdr:to>
      <cdr:x>0.91771</cdr:x>
      <cdr:y>0.96007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2738438" y="2500314"/>
          <a:ext cx="1457325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900">
              <a:latin typeface="Constantia" panose="02030602050306030303" pitchFamily="18" charset="0"/>
            </a:rPr>
            <a:t>Výdavky</a:t>
          </a:r>
          <a:r>
            <a:rPr lang="sk-SK" sz="1000">
              <a:latin typeface="Constantia" panose="02030602050306030303" pitchFamily="18" charset="0"/>
            </a:rPr>
            <a:t> na nákup T+S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304800</xdr:colOff>
      <xdr:row>19</xdr:row>
      <xdr:rowOff>47625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0.26667</cdr:x>
      <cdr:y>0.21661</cdr:y>
    </cdr:from>
    <cdr:to>
      <cdr:x>1</cdr:x>
      <cdr:y>0.30325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19200" y="571499"/>
          <a:ext cx="3352800" cy="228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200" b="1">
              <a:solidFill>
                <a:srgbClr val="FF0000"/>
              </a:solidFill>
              <a:latin typeface="Constantia" panose="02030602050306030303" pitchFamily="18" charset="0"/>
            </a:rPr>
            <a:t>vplyv zmeny NPC</a:t>
          </a:r>
          <a:r>
            <a:rPr lang="sk-SK" sz="1200" b="1" baseline="0">
              <a:solidFill>
                <a:srgbClr val="FF0000"/>
              </a:solidFill>
              <a:latin typeface="Constantia" panose="02030602050306030303" pitchFamily="18" charset="0"/>
            </a:rPr>
            <a:t> scenára -2,1 % HDP v 2014</a:t>
          </a:r>
          <a:endParaRPr lang="sk-SK" sz="1200" b="1">
            <a:solidFill>
              <a:srgbClr val="FF0000"/>
            </a:solidFill>
            <a:latin typeface="Constantia" panose="02030602050306030303" pitchFamily="18" charset="0"/>
          </a:endParaRPr>
        </a:p>
      </cdr:txBody>
    </cdr:sp>
  </cdr:relSizeAnchor>
  <cdr:relSizeAnchor xmlns:cdr="http://schemas.openxmlformats.org/drawingml/2006/chartDrawing">
    <cdr:from>
      <cdr:x>0.23541</cdr:x>
      <cdr:y>0.55184</cdr:y>
    </cdr:from>
    <cdr:to>
      <cdr:x>0.34375</cdr:x>
      <cdr:y>0.64443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76295" y="1455992"/>
          <a:ext cx="495330" cy="244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FF0000"/>
              </a:solidFill>
              <a:latin typeface="Constantia" panose="02030602050306030303" pitchFamily="18" charset="0"/>
            </a:rPr>
            <a:t>-1,6</a:t>
          </a:r>
        </a:p>
      </cdr:txBody>
    </cdr:sp>
  </cdr:relSizeAnchor>
  <cdr:relSizeAnchor xmlns:cdr="http://schemas.openxmlformats.org/drawingml/2006/chartDrawing">
    <cdr:from>
      <cdr:x>0.26528</cdr:x>
      <cdr:y>0.81653</cdr:y>
    </cdr:from>
    <cdr:to>
      <cdr:x>0.37084</cdr:x>
      <cdr:y>0.90913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212845" y="2154343"/>
          <a:ext cx="482620" cy="244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 b="1">
              <a:solidFill>
                <a:srgbClr val="FF0000"/>
              </a:solidFill>
            </a:rPr>
            <a:t>+</a:t>
          </a:r>
          <a:r>
            <a:rPr lang="sk-SK" sz="1100" b="1">
              <a:solidFill>
                <a:srgbClr val="FF0000"/>
              </a:solidFill>
              <a:latin typeface="Constantia" panose="02030602050306030303" pitchFamily="18" charset="0"/>
            </a:rPr>
            <a:t>0,5</a:t>
          </a:r>
        </a:p>
      </cdr:txBody>
    </cdr:sp>
  </cdr:relSizeAnchor>
  <cdr:relSizeAnchor xmlns:cdr="http://schemas.openxmlformats.org/drawingml/2006/chartDrawing">
    <cdr:from>
      <cdr:x>0.20625</cdr:x>
      <cdr:y>0.48375</cdr:y>
    </cdr:from>
    <cdr:to>
      <cdr:x>0.37708</cdr:x>
      <cdr:y>0.6426</cdr:y>
    </cdr:to>
    <cdr:cxnSp macro="">
      <cdr:nvCxnSpPr>
        <cdr:cNvPr id="5" name="Straight Arrow Connector 11"/>
        <cdr:cNvCxnSpPr/>
      </cdr:nvCxnSpPr>
      <cdr:spPr>
        <a:xfrm xmlns:a="http://schemas.openxmlformats.org/drawingml/2006/main">
          <a:off x="942975" y="1276350"/>
          <a:ext cx="781050" cy="41910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0.22083</cdr:x>
      <cdr:y>0.79422</cdr:y>
    </cdr:from>
    <cdr:to>
      <cdr:x>0.38958</cdr:x>
      <cdr:y>0.84116</cdr:y>
    </cdr:to>
    <cdr:cxnSp macro="">
      <cdr:nvCxnSpPr>
        <cdr:cNvPr id="10" name="Straight Arrow Connector 12"/>
        <cdr:cNvCxnSpPr/>
      </cdr:nvCxnSpPr>
      <cdr:spPr>
        <a:xfrm xmlns:a="http://schemas.openxmlformats.org/drawingml/2006/main" flipV="1">
          <a:off x="1009650" y="2095502"/>
          <a:ext cx="771525" cy="123823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304800</xdr:colOff>
      <xdr:row>19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0.36667</cdr:x>
      <cdr:y>0.37545</cdr:y>
    </cdr:from>
    <cdr:to>
      <cdr:x>0.47917</cdr:x>
      <cdr:y>0.97473</cdr:y>
    </cdr:to>
    <cdr:sp macro="" textlink="">
      <cdr:nvSpPr>
        <cdr:cNvPr id="3" name="Oval 2"/>
        <cdr:cNvSpPr/>
      </cdr:nvSpPr>
      <cdr:spPr>
        <a:xfrm xmlns:a="http://schemas.openxmlformats.org/drawingml/2006/main">
          <a:off x="1676415" y="990601"/>
          <a:ext cx="514350" cy="158115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0.41875</cdr:x>
      <cdr:y>0.28649</cdr:y>
    </cdr:from>
    <cdr:to>
      <cdr:x>0.94375</cdr:x>
      <cdr:y>0.41149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1914540" y="755875"/>
          <a:ext cx="2400300" cy="32980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200" b="1">
              <a:solidFill>
                <a:srgbClr val="FF0000"/>
              </a:solidFill>
              <a:latin typeface="Constantia" panose="02030602050306030303" pitchFamily="18" charset="0"/>
            </a:rPr>
            <a:t>nárast opatrení</a:t>
          </a:r>
          <a:r>
            <a:rPr lang="sk-SK" sz="1200" b="1" baseline="0">
              <a:solidFill>
                <a:srgbClr val="FF0000"/>
              </a:solidFill>
              <a:latin typeface="Constantia" panose="02030602050306030303" pitchFamily="18" charset="0"/>
            </a:rPr>
            <a:t> o </a:t>
          </a:r>
          <a:r>
            <a:rPr lang="sk-SK" sz="1200" b="1">
              <a:solidFill>
                <a:srgbClr val="FF0000"/>
              </a:solidFill>
              <a:latin typeface="Constantia" panose="02030602050306030303" pitchFamily="18" charset="0"/>
            </a:rPr>
            <a:t>2,1 % HDP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17</xdr:col>
      <xdr:colOff>390525</xdr:colOff>
      <xdr:row>18</xdr:row>
      <xdr:rowOff>76199</xdr:rowOff>
    </xdr:to>
    <xdr:grpSp>
      <xdr:nvGrpSpPr>
        <xdr:cNvPr id="2" name="Skupina 1"/>
        <xdr:cNvGrpSpPr/>
      </xdr:nvGrpSpPr>
      <xdr:grpSpPr>
        <a:xfrm>
          <a:off x="9801225" y="323850"/>
          <a:ext cx="4048125" cy="2666999"/>
          <a:chOff x="8058150" y="2743200"/>
          <a:chExt cx="4048125" cy="2781299"/>
        </a:xfrm>
      </xdr:grpSpPr>
      <xdr:graphicFrame macro="">
        <xdr:nvGraphicFramePr>
          <xdr:cNvPr id="3" name="Chart 5"/>
          <xdr:cNvGraphicFramePr>
            <a:graphicFrameLocks/>
          </xdr:cNvGraphicFramePr>
        </xdr:nvGraphicFramePr>
        <xdr:xfrm>
          <a:off x="8058150" y="2743200"/>
          <a:ext cx="4048125" cy="27812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Skupina 3"/>
          <xdr:cNvGrpSpPr/>
        </xdr:nvGrpSpPr>
        <xdr:grpSpPr>
          <a:xfrm>
            <a:off x="8658225" y="3600450"/>
            <a:ext cx="600075" cy="1476375"/>
            <a:chOff x="8658225" y="3600450"/>
            <a:chExt cx="600075" cy="1476375"/>
          </a:xfrm>
        </xdr:grpSpPr>
        <xdr:cxnSp macro="">
          <xdr:nvCxnSpPr>
            <xdr:cNvPr id="5" name="Rovná spojovacia šípka 4"/>
            <xdr:cNvCxnSpPr/>
          </xdr:nvCxnSpPr>
          <xdr:spPr>
            <a:xfrm flipV="1">
              <a:off x="8658225" y="3819526"/>
              <a:ext cx="161925" cy="409574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Rovná spojovacia šípka 5"/>
            <xdr:cNvCxnSpPr/>
          </xdr:nvCxnSpPr>
          <xdr:spPr>
            <a:xfrm flipH="1">
              <a:off x="9153525" y="3600450"/>
              <a:ext cx="104775" cy="1476375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0</xdr:colOff>
      <xdr:row>21</xdr:row>
      <xdr:rowOff>0</xdr:rowOff>
    </xdr:from>
    <xdr:to>
      <xdr:col>17</xdr:col>
      <xdr:colOff>323850</xdr:colOff>
      <xdr:row>35</xdr:row>
      <xdr:rowOff>123825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CZE\REER\REERTOT99%20revis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Slovenia\SV%20MONITOR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EXT\Svkbo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CZE\REAL\CZYWP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olombia\WEO\GEEColombiaOct20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WIN\Temporary%20Internet%20Files\OLKE156\Money\Monetary%20Conditions\mcichart_core_inf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Agnes\Slovenia\00Art4\data\Qdrive\GEN\Macro\cp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moldova\Oct2000mission\data\eff9911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Macro\Monito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SVN\BOP\REER%20and%20competitiveness\Competitivenes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ocuments%20and%20Settings\lshoobridge\Local%20Settings\Temporary%20Internet%20Files\OLK10\Charts\Svk%20Charts%20Data%202005_curren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Svn%20P%20Drive/Fisc/Work/GLOB00-De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\C3\CZE\CNS\RED\97\APPEN\A42D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1\system2000\WRSTA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orary%20Internet%20Files\OLK93A2\Macedonia\Missions\July2000\BriefingPaper\MacroframeworkJun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C3\CZE\FIS\M-T%20fiscal%20June10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ATA\O2\MKD\REP\TABLES\red98\Mk-red9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A\CRI\Dbase\Dinput\CRI-INPUT-ABO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VK\Database\Debt%20service%20reques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1\SVN\FISC\SV%20FISCAL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fisc_outtake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CZE\MON\CZE%20Mone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i\2000_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WE\NLD\WEO\Current\WEO138annu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N%20-%20BOP_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FISC\GLOB_ang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ugyi\AppData\Local\Microsoft\Windows\Temporary%20Internet%20Files\Content.Outlook\JG459QFK\Documents%20and%20Settings\dtzanninis\My%20Local%20Documents\Slovenia\CZE%20--%20Main%20Fiscal%20Fil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CPLAZO\IMAE\PR\INF1-ALEX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Rep\Statistical%20Appendix\2003\Statistical%20Appendix%20Tabl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EUR\DATA\C2\POL\MONEY\POLI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EI-TBL\vulnerability%20indic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K\REAL\Svk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racun\Skupni\SABJF\Bilance\GLOB92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90.145299612313636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 xml:space="preserve">Weighted </v>
          </cell>
          <cell r="AU151" t="str">
            <v xml:space="preserve"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97.717685390932786</v>
          </cell>
          <cell r="AU154">
            <v>98.416450466774521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99.628468216542174</v>
          </cell>
          <cell r="BR154">
            <v>95.691962942667203</v>
          </cell>
          <cell r="BU154">
            <v>96.990004549817399</v>
          </cell>
        </row>
        <row r="155">
          <cell r="B155" t="str">
            <v>+</v>
          </cell>
          <cell r="E155" t="str">
            <v>Feb.</v>
          </cell>
          <cell r="AT155">
            <v>98.694340675689048</v>
          </cell>
          <cell r="AU155">
            <v>98.681386638521047</v>
          </cell>
          <cell r="AX155" t="str">
            <v>Feb</v>
          </cell>
          <cell r="AY155">
            <v>99.947925183606046</v>
          </cell>
          <cell r="AZ155">
            <v>0.90584955274081691</v>
          </cell>
          <cell r="BA155">
            <v>121.51084486892017</v>
          </cell>
          <cell r="BB155">
            <v>95.434709131531818</v>
          </cell>
          <cell r="BR155">
            <v>97.295901743191223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97.273091054262636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95.744050870788996</v>
          </cell>
          <cell r="BR156">
            <v>96.411216455223325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97.861274899808009</v>
          </cell>
          <cell r="AU157">
            <v>97.953743391250597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95.834237220419894</v>
          </cell>
          <cell r="BR157">
            <v>98.084662018047695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99.359154931874428</v>
          </cell>
          <cell r="AU158">
            <v>99.420541140641703</v>
          </cell>
          <cell r="AX158" t="str">
            <v>May</v>
          </cell>
          <cell r="AY158">
            <v>100.24539209966674</v>
          </cell>
          <cell r="AZ158">
            <v>1.0162113742847021</v>
          </cell>
          <cell r="BA158">
            <v>92.923132830933994</v>
          </cell>
          <cell r="BB158">
            <v>96.390366140930439</v>
          </cell>
          <cell r="BR158">
            <v>100.4380590649068</v>
          </cell>
          <cell r="BU158">
            <v>93.336326050436085</v>
          </cell>
        </row>
        <row r="159">
          <cell r="B159" t="str">
            <v>+</v>
          </cell>
          <cell r="E159" t="str">
            <v>June</v>
          </cell>
          <cell r="AT159">
            <v>98.343276122542179</v>
          </cell>
          <cell r="AU159">
            <v>98.19585606908349</v>
          </cell>
          <cell r="AX159" t="str">
            <v>Jun</v>
          </cell>
          <cell r="AY159">
            <v>99.406466786284071</v>
          </cell>
          <cell r="AZ159">
            <v>1.0058013162293933</v>
          </cell>
          <cell r="BA159">
            <v>84.715863612560582</v>
          </cell>
          <cell r="BB159">
            <v>96.891987257323052</v>
          </cell>
          <cell r="BR159">
            <v>99.255834884469436</v>
          </cell>
          <cell r="BU159">
            <v>84.090965021808145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99.043344271983258</v>
          </cell>
          <cell r="AZ160">
            <v>0.99825031296119759</v>
          </cell>
          <cell r="BA160">
            <v>99.269294223742563</v>
          </cell>
          <cell r="BB160">
            <v>104.75520681254494</v>
          </cell>
          <cell r="BR160">
            <v>101.59603165985909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98.224383732714244</v>
          </cell>
          <cell r="AZ161">
            <v>0.90352240973764386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99.270019289441464</v>
          </cell>
          <cell r="AZ162">
            <v>0.91320229072180292</v>
          </cell>
          <cell r="BA162">
            <v>91.537025512535052</v>
          </cell>
          <cell r="BB162">
            <v>108.51287026828214</v>
          </cell>
          <cell r="BR162">
            <v>105.77323386489692</v>
          </cell>
          <cell r="BU162">
            <v>96.828036591818503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75.108316466956168</v>
          </cell>
          <cell r="AZ163">
            <v>0.74689509092898387</v>
          </cell>
          <cell r="BA163">
            <v>74.167223530066138</v>
          </cell>
          <cell r="BB163">
            <v>83.098393824811879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98.078043867544167</v>
          </cell>
          <cell r="AX164" t="str">
            <v>Nov</v>
          </cell>
          <cell r="AY164">
            <v>62.85120983133713</v>
          </cell>
          <cell r="AZ164">
            <v>0.69176599641183467</v>
          </cell>
          <cell r="BA164">
            <v>61.131368779774348</v>
          </cell>
          <cell r="BB164">
            <v>70.658774539049006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97.051535915857428</v>
          </cell>
          <cell r="AX165" t="str">
            <v>Dec</v>
          </cell>
          <cell r="AY165">
            <v>61.776502297974325</v>
          </cell>
          <cell r="AZ165">
            <v>0.63812772138269314</v>
          </cell>
          <cell r="BA165">
            <v>62.844166995599274</v>
          </cell>
          <cell r="BB165">
            <v>69.310923367402808</v>
          </cell>
          <cell r="BR165">
            <v>111.18025598994335</v>
          </cell>
          <cell r="BU165">
            <v>69.874898629541946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93.176921128356256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0.52270821897392594</v>
          </cell>
          <cell r="BA166">
            <v>51.364390991125177</v>
          </cell>
          <cell r="BB166">
            <v>74.876734071685775</v>
          </cell>
          <cell r="BR166">
            <v>110.29792595046035</v>
          </cell>
          <cell r="BU166">
            <v>56.657582052894838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94.663773765112893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66.260717614034021</v>
          </cell>
          <cell r="BB167">
            <v>77.700151743643303</v>
          </cell>
          <cell r="BR167">
            <v>112.61713711212916</v>
          </cell>
          <cell r="BU167">
            <v>74.625828375392715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88.752868194270221</v>
          </cell>
          <cell r="AX168" t="str">
            <v>Mar</v>
          </cell>
          <cell r="AY168">
            <v>55.290903978447936</v>
          </cell>
          <cell r="AZ168">
            <v>0.56039049020909004</v>
          </cell>
          <cell r="BA168">
            <v>67.049183290076414</v>
          </cell>
          <cell r="BB168">
            <v>82.650913539433446</v>
          </cell>
          <cell r="BR168">
            <v>106.1393269872501</v>
          </cell>
          <cell r="BU168">
            <v>71.170229925970645</v>
          </cell>
        </row>
        <row r="169">
          <cell r="B169" t="str">
            <v>+</v>
          </cell>
          <cell r="E169" t="str">
            <v>April</v>
          </cell>
          <cell r="AT169">
            <v>97.816125768129965</v>
          </cell>
          <cell r="AU169">
            <v>84.485746977459087</v>
          </cell>
          <cell r="AX169" t="str">
            <v>Apr</v>
          </cell>
          <cell r="AY169">
            <v>55.912880617050263</v>
          </cell>
          <cell r="AZ169">
            <v>0.54919522992492209</v>
          </cell>
          <cell r="BA169">
            <v>68.294798327569112</v>
          </cell>
          <cell r="BB169">
            <v>85.696392246293911</v>
          </cell>
          <cell r="BR169">
            <v>102.14514072132152</v>
          </cell>
          <cell r="BU169">
            <v>69.764403483260537</v>
          </cell>
        </row>
        <row r="170">
          <cell r="B170" t="str">
            <v>+</v>
          </cell>
          <cell r="E170" t="str">
            <v>May</v>
          </cell>
          <cell r="AT170">
            <v>96.983402569415432</v>
          </cell>
          <cell r="AU170">
            <v>83.820470546965012</v>
          </cell>
          <cell r="AX170" t="str">
            <v>May</v>
          </cell>
          <cell r="AY170">
            <v>56.055952541289635</v>
          </cell>
          <cell r="AZ170">
            <v>0.55724065940892986</v>
          </cell>
          <cell r="BA170">
            <v>67.016623851274247</v>
          </cell>
          <cell r="BB170">
            <v>88.494629135030536</v>
          </cell>
          <cell r="BR170">
            <v>102.4437403724986</v>
          </cell>
          <cell r="BU170">
            <v>68.658849102556374</v>
          </cell>
        </row>
        <row r="171">
          <cell r="B171" t="str">
            <v>+</v>
          </cell>
          <cell r="E171" t="str">
            <v>June</v>
          </cell>
          <cell r="AT171">
            <v>93.631198316466879</v>
          </cell>
          <cell r="AU171">
            <v>81.126055579085715</v>
          </cell>
          <cell r="AX171" t="str">
            <v>Jun</v>
          </cell>
          <cell r="AY171">
            <v>56.615537036050299</v>
          </cell>
          <cell r="AZ171">
            <v>0.55913778196545905</v>
          </cell>
          <cell r="BA171">
            <v>77.436766469813278</v>
          </cell>
          <cell r="BB171">
            <v>91.651718075236374</v>
          </cell>
          <cell r="BR171">
            <v>98.610193879527401</v>
          </cell>
          <cell r="BU171">
            <v>76.365565071626918</v>
          </cell>
        </row>
        <row r="172">
          <cell r="B172" t="str">
            <v>+</v>
          </cell>
          <cell r="E172" t="str">
            <v>July</v>
          </cell>
          <cell r="AT172">
            <v>93.491304844653499</v>
          </cell>
          <cell r="AU172">
            <v>80.962816004955386</v>
          </cell>
          <cell r="AX172" t="str">
            <v>Jul</v>
          </cell>
          <cell r="AY172">
            <v>56.49905789331369</v>
          </cell>
          <cell r="AZ172">
            <v>0.55047749176402194</v>
          </cell>
          <cell r="BA172">
            <v>76.845312270519429</v>
          </cell>
          <cell r="BB172">
            <v>91.357517662392098</v>
          </cell>
          <cell r="BR172">
            <v>97.854489402868367</v>
          </cell>
          <cell r="BU172">
            <v>75.201530961901767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82.582625374267238</v>
          </cell>
          <cell r="AX173" t="str">
            <v>Aug</v>
          </cell>
          <cell r="AY173">
            <v>56.157780520566568</v>
          </cell>
          <cell r="AZ173">
            <v>0.50339852751922243</v>
          </cell>
          <cell r="BA173">
            <v>72.974655446471928</v>
          </cell>
          <cell r="BB173">
            <v>91.426603220650108</v>
          </cell>
          <cell r="BR173">
            <v>99.735028326539265</v>
          </cell>
          <cell r="BU173">
            <v>72.786077522109011</v>
          </cell>
        </row>
        <row r="174">
          <cell r="B174" t="str">
            <v>+</v>
          </cell>
          <cell r="E174" t="str">
            <v>Sept.</v>
          </cell>
          <cell r="AT174">
            <v>97.868471725571823</v>
          </cell>
          <cell r="AU174">
            <v>84.455658830774411</v>
          </cell>
          <cell r="AX174" t="str">
            <v>Sep</v>
          </cell>
          <cell r="AY174">
            <v>55.715493594823606</v>
          </cell>
          <cell r="AZ174">
            <v>0.49966963053337499</v>
          </cell>
          <cell r="BA174">
            <v>78.780878001789503</v>
          </cell>
          <cell r="BB174">
            <v>91.31354856636348</v>
          </cell>
          <cell r="BR174">
            <v>102.7981466749476</v>
          </cell>
          <cell r="BU174">
            <v>80.990606046535845</v>
          </cell>
        </row>
        <row r="175">
          <cell r="B175" t="str">
            <v>+</v>
          </cell>
          <cell r="E175" t="str">
            <v>Oct.</v>
          </cell>
          <cell r="AT175">
            <v>98.261358323037882</v>
          </cell>
          <cell r="AU175">
            <v>84.808943865025583</v>
          </cell>
          <cell r="AX175" t="str">
            <v>Oct</v>
          </cell>
          <cell r="AY175">
            <v>55.752640753576912</v>
          </cell>
          <cell r="AZ175">
            <v>0.53751826927998125</v>
          </cell>
          <cell r="BA175">
            <v>80.301046718473103</v>
          </cell>
          <cell r="BB175">
            <v>91.889365073420862</v>
          </cell>
          <cell r="BR175">
            <v>104.02007099628467</v>
          </cell>
          <cell r="BU175">
            <v>83.534696557266415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87.594039313353676</v>
          </cell>
          <cell r="AX176" t="str">
            <v>Nov</v>
          </cell>
          <cell r="AY176">
            <v>55.215393479311601</v>
          </cell>
          <cell r="AZ176">
            <v>0.58819341531803637</v>
          </cell>
          <cell r="BA176">
            <v>80.993403669080749</v>
          </cell>
          <cell r="BB176">
            <v>91.827677077459356</v>
          </cell>
          <cell r="BR176">
            <v>108.32028665722207</v>
          </cell>
          <cell r="BU176">
            <v>87.738054065151104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90.064435136100983</v>
          </cell>
          <cell r="AX177" t="str">
            <v>Dec</v>
          </cell>
          <cell r="AY177">
            <v>54.700026761852506</v>
          </cell>
          <cell r="AZ177">
            <v>0.54520374429306806</v>
          </cell>
          <cell r="BA177">
            <v>87.86435322380315</v>
          </cell>
          <cell r="BB177">
            <v>91.481117726075098</v>
          </cell>
          <cell r="BR177">
            <v>111.37038443362279</v>
          </cell>
          <cell r="BU177">
            <v>97.861300405548192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89.980666226623214</v>
          </cell>
          <cell r="AW178" t="str">
            <v>1992</v>
          </cell>
          <cell r="AX178">
            <v>33604</v>
          </cell>
          <cell r="AY178">
            <v>55.259209273165851</v>
          </cell>
          <cell r="AZ178">
            <v>0.50191922404464284</v>
          </cell>
          <cell r="BA178">
            <v>83.609144967629291</v>
          </cell>
          <cell r="BB178">
            <v>90.926560824615621</v>
          </cell>
          <cell r="BR178">
            <v>110.47021413309579</v>
          </cell>
          <cell r="BU178">
            <v>92.369272928763678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88.112170462747386</v>
          </cell>
          <cell r="AX179" t="str">
            <v>Feb</v>
          </cell>
          <cell r="AY179">
            <v>55.725338712473693</v>
          </cell>
          <cell r="AZ179">
            <v>0.47289124089802442</v>
          </cell>
          <cell r="BA179">
            <v>84.0200233328287</v>
          </cell>
          <cell r="BB179">
            <v>91.014189822846134</v>
          </cell>
          <cell r="BR179">
            <v>107.69599003388875</v>
          </cell>
          <cell r="BU179">
            <v>90.492144019161586</v>
          </cell>
        </row>
        <row r="180">
          <cell r="B180" t="str">
            <v>+</v>
          </cell>
          <cell r="E180" t="str">
            <v>March</v>
          </cell>
          <cell r="AT180">
            <v>99.674204506221344</v>
          </cell>
          <cell r="AU180">
            <v>86.2552109682223</v>
          </cell>
          <cell r="AX180" t="str">
            <v>Mar</v>
          </cell>
          <cell r="AY180">
            <v>56.338311050802439</v>
          </cell>
          <cell r="AZ180">
            <v>0.53779372040718754</v>
          </cell>
          <cell r="BA180">
            <v>85.348176132429998</v>
          </cell>
          <cell r="BB180">
            <v>92.232958779605141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86.794272742874313</v>
          </cell>
          <cell r="AX181" t="str">
            <v>Apr</v>
          </cell>
          <cell r="AY181">
            <v>56.12819460661035</v>
          </cell>
          <cell r="AZ181">
            <v>0.52031027090067539</v>
          </cell>
          <cell r="BA181">
            <v>82.962583096389537</v>
          </cell>
          <cell r="BB181">
            <v>92.772626968143811</v>
          </cell>
          <cell r="BR181">
            <v>106.78641712218815</v>
          </cell>
          <cell r="BU181">
            <v>88.598593641428437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88.069112068699297</v>
          </cell>
          <cell r="AX182" t="str">
            <v>May</v>
          </cell>
          <cell r="AY182">
            <v>55.606727354075247</v>
          </cell>
          <cell r="AZ182">
            <v>0.52875625203352927</v>
          </cell>
          <cell r="BA182">
            <v>89.522180191088466</v>
          </cell>
          <cell r="BB182">
            <v>93.001698001445021</v>
          </cell>
          <cell r="BR182">
            <v>108.9704112267649</v>
          </cell>
          <cell r="BU182">
            <v>97.559100469823221</v>
          </cell>
        </row>
        <row r="183">
          <cell r="B183" t="str">
            <v>+</v>
          </cell>
          <cell r="E183" t="str">
            <v>June</v>
          </cell>
          <cell r="AT183">
            <v>104.80447043781381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0.51822981815012714</v>
          </cell>
          <cell r="BA183">
            <v>80.220735873208923</v>
          </cell>
          <cell r="BB183">
            <v>92.865824432529138</v>
          </cell>
          <cell r="BR183">
            <v>112.47219189814078</v>
          </cell>
          <cell r="BU183">
            <v>90.231950955048944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94.910614800746771</v>
          </cell>
          <cell r="AX184" t="str">
            <v>Jul</v>
          </cell>
          <cell r="AY184">
            <v>56.029281527488742</v>
          </cell>
          <cell r="AZ184">
            <v>0.52196485425297834</v>
          </cell>
          <cell r="BA184">
            <v>84.790186559722642</v>
          </cell>
          <cell r="BB184">
            <v>96.507376411799996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95.937216774002039</v>
          </cell>
          <cell r="AX185" t="str">
            <v>Aug</v>
          </cell>
          <cell r="AY185">
            <v>53.501955004322753</v>
          </cell>
          <cell r="AZ185">
            <v>0.46212444178161682</v>
          </cell>
          <cell r="BA185">
            <v>81.626432357852977</v>
          </cell>
          <cell r="BB185">
            <v>93.135226312378833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95.540891522854579</v>
          </cell>
          <cell r="AX186" t="str">
            <v>Sep</v>
          </cell>
          <cell r="AY186">
            <v>53.984185077433558</v>
          </cell>
          <cell r="AZ186">
            <v>0.46461534940216043</v>
          </cell>
          <cell r="BA186">
            <v>81.925760410346285</v>
          </cell>
          <cell r="BB186">
            <v>95.833387244499704</v>
          </cell>
          <cell r="BR186">
            <v>121.40140706967321</v>
          </cell>
          <cell r="BU186">
            <v>99.465563779279123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92.924519093703367</v>
          </cell>
          <cell r="AX187" t="str">
            <v>Oct</v>
          </cell>
          <cell r="AY187">
            <v>55.479366182888569</v>
          </cell>
          <cell r="AZ187">
            <v>0.51685485848213586</v>
          </cell>
          <cell r="BA187">
            <v>88.159426020806222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87.907928721792601</v>
          </cell>
          <cell r="AX188" t="str">
            <v>Nov</v>
          </cell>
          <cell r="AY188">
            <v>56.527811581069173</v>
          </cell>
          <cell r="AZ188">
            <v>0.58733078310468356</v>
          </cell>
          <cell r="BA188">
            <v>92.126541625813147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87.825663053643353</v>
          </cell>
          <cell r="AX189" t="str">
            <v>Dec</v>
          </cell>
          <cell r="AY189">
            <v>56.466318920958159</v>
          </cell>
          <cell r="AZ189">
            <v>0.54467255674537707</v>
          </cell>
          <cell r="BA189">
            <v>93.310905737565932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99.109558282660913</v>
          </cell>
          <cell r="AU190">
            <v>86.063409372529421</v>
          </cell>
          <cell r="AW190" t="str">
            <v>1993</v>
          </cell>
          <cell r="AX190">
            <v>33970</v>
          </cell>
          <cell r="AY190">
            <v>57.115684349787053</v>
          </cell>
          <cell r="AZ190">
            <v>0.49491628187393039</v>
          </cell>
          <cell r="BA190">
            <v>93.654498359360133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97.357756139332366</v>
          </cell>
          <cell r="AU191">
            <v>84.774034609122992</v>
          </cell>
          <cell r="AX191" t="str">
            <v>Feb</v>
          </cell>
          <cell r="AY191">
            <v>57.945082835354</v>
          </cell>
          <cell r="AZ191">
            <v>0.47334006101170639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99.738674481956025</v>
          </cell>
        </row>
        <row r="192">
          <cell r="B192" t="str">
            <v>+</v>
          </cell>
          <cell r="E192" t="str">
            <v>March</v>
          </cell>
          <cell r="AT192">
            <v>96.964790414758795</v>
          </cell>
          <cell r="AU192">
            <v>84.455849825019826</v>
          </cell>
          <cell r="AX192" t="str">
            <v>Mar</v>
          </cell>
          <cell r="AY192">
            <v>58.149865425301343</v>
          </cell>
          <cell r="AZ192">
            <v>0.52731149208694328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86.802958161562884</v>
          </cell>
          <cell r="AX193" t="str">
            <v>Apr</v>
          </cell>
          <cell r="AY193">
            <v>57.421529417366635</v>
          </cell>
          <cell r="AZ193">
            <v>0.50876388469734279</v>
          </cell>
          <cell r="BA193">
            <v>94.158590688607163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86.848845539561921</v>
          </cell>
          <cell r="AX194" t="str">
            <v>May</v>
          </cell>
          <cell r="AY194">
            <v>57.129121222526145</v>
          </cell>
          <cell r="AZ194">
            <v>0.52822287627554354</v>
          </cell>
          <cell r="BA194">
            <v>96.854603742161913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97.973494600773193</v>
          </cell>
          <cell r="AU195">
            <v>85.155995219653647</v>
          </cell>
          <cell r="AX195" t="str">
            <v>Jun</v>
          </cell>
          <cell r="AY195">
            <v>57.489793283476899</v>
          </cell>
          <cell r="AZ195">
            <v>0.52333103896538491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94.659386864761885</v>
          </cell>
          <cell r="AU196">
            <v>81.008179736361996</v>
          </cell>
          <cell r="AX196" t="str">
            <v>Jul</v>
          </cell>
          <cell r="AY196">
            <v>57.996384480229487</v>
          </cell>
          <cell r="AZ196">
            <v>0.51958168623795009</v>
          </cell>
          <cell r="BA196">
            <v>102.12183701090227</v>
          </cell>
          <cell r="BB196">
            <v>120.40677174589869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95.146676887487516</v>
          </cell>
          <cell r="AU197">
            <v>80.802059011573334</v>
          </cell>
          <cell r="AX197" t="str">
            <v>Aug</v>
          </cell>
          <cell r="AY197">
            <v>58.01054950005409</v>
          </cell>
          <cell r="AZ197">
            <v>0.48548465689332138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98.526105114151378</v>
          </cell>
          <cell r="AU198">
            <v>83.435046164154556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99.426539568562404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97.281229440974187</v>
          </cell>
          <cell r="AU199">
            <v>82.592971024048083</v>
          </cell>
          <cell r="AX199" t="str">
            <v>Oct</v>
          </cell>
          <cell r="AY199">
            <v>58.217291803783475</v>
          </cell>
          <cell r="AZ199">
            <v>0.52092006293441795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58.539475852722923</v>
          </cell>
          <cell r="AZ201">
            <v>0.54002173907925877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58.686797979728709</v>
          </cell>
          <cell r="AZ202">
            <v>0.49219152015457668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58.512051153900032</v>
          </cell>
          <cell r="AZ203">
            <v>0.46583880811168621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58.256436021626691</v>
          </cell>
          <cell r="AZ204">
            <v>0.50706163561399498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58.152780907580237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57.830853856170549</v>
          </cell>
          <cell r="AZ206">
            <v>0.52513312910879206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109.64018720584259</v>
          </cell>
        </row>
        <row r="207">
          <cell r="B207" t="str">
            <v>+</v>
          </cell>
          <cell r="AY207">
            <v>57.637037001166128</v>
          </cell>
          <cell r="AZ207">
            <v>0.51348097145076543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0.50145143880579912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57.418668150083597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0.46201037289063729</v>
          </cell>
          <cell r="BB210">
            <v>132.03606809057149</v>
          </cell>
          <cell r="BR210">
            <v>113.10657987465447</v>
          </cell>
        </row>
        <row r="211">
          <cell r="B211" t="str">
            <v>+</v>
          </cell>
          <cell r="BB211">
            <v>132.42813896018779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 refreshError="1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96.402377903674193</v>
          </cell>
        </row>
        <row r="14">
          <cell r="A14" t="str">
            <v>+</v>
          </cell>
          <cell r="O14">
            <v>87.432805154089976</v>
          </cell>
        </row>
        <row r="15">
          <cell r="A15" t="str">
            <v>+</v>
          </cell>
          <cell r="O15">
            <v>94.762574002002964</v>
          </cell>
        </row>
        <row r="16">
          <cell r="A16" t="str">
            <v>+</v>
          </cell>
          <cell r="O16">
            <v>97.206862677381196</v>
          </cell>
        </row>
        <row r="17">
          <cell r="A17" t="str">
            <v>+</v>
          </cell>
          <cell r="O17">
            <v>84.355436694522695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86.515824756313748</v>
          </cell>
        </row>
        <row r="20">
          <cell r="A20" t="str">
            <v>+</v>
          </cell>
          <cell r="O20">
            <v>90.669416866971062</v>
          </cell>
        </row>
        <row r="21">
          <cell r="A21" t="str">
            <v>+</v>
          </cell>
          <cell r="O21">
            <v>68.598209950666728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81.122881261850637</v>
          </cell>
        </row>
        <row r="24">
          <cell r="A24" t="str">
            <v>+</v>
          </cell>
          <cell r="O24">
            <v>79.693448726033182</v>
          </cell>
        </row>
        <row r="25">
          <cell r="A25" t="str">
            <v>+</v>
          </cell>
          <cell r="O25">
            <v>75.729164417771116</v>
          </cell>
        </row>
        <row r="26">
          <cell r="A26" t="str">
            <v>+</v>
          </cell>
          <cell r="O26">
            <v>84.489770903576897</v>
          </cell>
        </row>
        <row r="27">
          <cell r="A27" t="str">
            <v>+</v>
          </cell>
          <cell r="O27">
            <v>84.114452491022377</v>
          </cell>
        </row>
        <row r="28">
          <cell r="A28" t="str">
            <v>+</v>
          </cell>
          <cell r="O28">
            <v>79.817294290347448</v>
          </cell>
        </row>
        <row r="29">
          <cell r="A29" t="str">
            <v>+</v>
          </cell>
          <cell r="O29">
            <v>86.274634777950382</v>
          </cell>
        </row>
        <row r="30">
          <cell r="A30" t="str">
            <v>+</v>
          </cell>
          <cell r="O30">
            <v>87.388339821936256</v>
          </cell>
        </row>
        <row r="31">
          <cell r="A31" t="str">
            <v>+</v>
          </cell>
          <cell r="O31">
            <v>88.201015430563999</v>
          </cell>
        </row>
        <row r="32">
          <cell r="A32" t="str">
            <v>+</v>
          </cell>
          <cell r="O32">
            <v>96.045890496896433</v>
          </cell>
        </row>
        <row r="33">
          <cell r="A33" t="str">
            <v>+</v>
          </cell>
          <cell r="O33">
            <v>91.951866772012309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92.534916461818838</v>
          </cell>
        </row>
        <row r="36">
          <cell r="A36" t="str">
            <v>+</v>
          </cell>
          <cell r="O36">
            <v>89.425205022517943</v>
          </cell>
        </row>
        <row r="37">
          <cell r="A37" t="str">
            <v>+</v>
          </cell>
          <cell r="O37">
            <v>96.258104562781853</v>
          </cell>
        </row>
        <row r="38">
          <cell r="A38" t="str">
            <v>+</v>
          </cell>
          <cell r="O38">
            <v>86.382994725646768</v>
          </cell>
        </row>
        <row r="39">
          <cell r="A39" t="str">
            <v>+</v>
          </cell>
          <cell r="O39">
            <v>87.858263384790718</v>
          </cell>
        </row>
        <row r="40">
          <cell r="A40" t="str">
            <v>+</v>
          </cell>
          <cell r="O40">
            <v>87.642422694102422</v>
          </cell>
        </row>
        <row r="41">
          <cell r="A41" t="str">
            <v>+</v>
          </cell>
          <cell r="O41">
            <v>85.487216334225508</v>
          </cell>
        </row>
        <row r="42">
          <cell r="A42" t="str">
            <v>+</v>
          </cell>
          <cell r="O42">
            <v>87.522761740450662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83.442364041011245</v>
          </cell>
        </row>
        <row r="46">
          <cell r="A46" t="str">
            <v>+</v>
          </cell>
          <cell r="O46">
            <v>81.819786067002354</v>
          </cell>
        </row>
        <row r="47">
          <cell r="A47" t="str">
            <v>+</v>
          </cell>
          <cell r="O47">
            <v>82.785141361381605</v>
          </cell>
        </row>
        <row r="48">
          <cell r="A48" t="str">
            <v>+</v>
          </cell>
          <cell r="O48">
            <v>81.739212573349974</v>
          </cell>
        </row>
        <row r="49">
          <cell r="A49" t="str">
            <v>+</v>
          </cell>
          <cell r="O49">
            <v>83.526323565688514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84.813549504500457</v>
          </cell>
        </row>
        <row r="52">
          <cell r="A52" t="str">
            <v>+</v>
          </cell>
          <cell r="O52">
            <v>84.058619155508879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85.305172792854279</v>
          </cell>
        </row>
        <row r="55">
          <cell r="A55" t="str">
            <v>+</v>
          </cell>
          <cell r="O55">
            <v>81.563632271323243</v>
          </cell>
        </row>
        <row r="56">
          <cell r="A56" t="str">
            <v>+</v>
          </cell>
          <cell r="O56">
            <v>79.780553964449552</v>
          </cell>
        </row>
        <row r="57">
          <cell r="A57" t="str">
            <v>+</v>
          </cell>
          <cell r="O57">
            <v>81.650624569779509</v>
          </cell>
        </row>
        <row r="58">
          <cell r="A58" t="str">
            <v>+</v>
          </cell>
          <cell r="O58">
            <v>82.125924778590928</v>
          </cell>
        </row>
        <row r="59">
          <cell r="A59" t="str">
            <v>+</v>
          </cell>
          <cell r="O59">
            <v>80.339432249669429</v>
          </cell>
        </row>
        <row r="60">
          <cell r="A60" t="str">
            <v>+</v>
          </cell>
          <cell r="O60">
            <v>81.885601508631112</v>
          </cell>
        </row>
        <row r="61">
          <cell r="A61" t="str">
            <v>+</v>
          </cell>
          <cell r="O61">
            <v>80.168399278276453</v>
          </cell>
        </row>
        <row r="62">
          <cell r="A62" t="str">
            <v>+</v>
          </cell>
          <cell r="O62">
            <v>82.414048481935225</v>
          </cell>
        </row>
        <row r="63">
          <cell r="A63" t="str">
            <v>+</v>
          </cell>
          <cell r="O63">
            <v>85.617421208162398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83.554065774601156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85.172514892886625</v>
          </cell>
        </row>
        <row r="68">
          <cell r="A68" t="str">
            <v>+</v>
          </cell>
          <cell r="O68">
            <v>84.263197691493417</v>
          </cell>
        </row>
        <row r="69">
          <cell r="A69" t="str">
            <v>+</v>
          </cell>
          <cell r="O69">
            <v>82.634131968784274</v>
          </cell>
        </row>
        <row r="70">
          <cell r="A70" t="str">
            <v>+</v>
          </cell>
          <cell r="O70">
            <v>82.977515976887943</v>
          </cell>
        </row>
        <row r="71">
          <cell r="A71" t="str">
            <v>+</v>
          </cell>
          <cell r="O71">
            <v>81.235151681145396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16"/>
      <sheetData sheetId="17"/>
      <sheetData sheetId="18"/>
      <sheetData sheetId="19" refreshError="1"/>
      <sheetData sheetId="20" refreshError="1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99.628468216542174</v>
          </cell>
          <cell r="E3">
            <v>16.29</v>
          </cell>
          <cell r="F3">
            <v>0.59111199999999997</v>
          </cell>
        </row>
        <row r="4">
          <cell r="A4">
            <v>90.02</v>
          </cell>
          <cell r="B4">
            <v>0.90584955274081691</v>
          </cell>
          <cell r="C4">
            <v>121.51084486892017</v>
          </cell>
          <cell r="D4">
            <v>95.434709131531818</v>
          </cell>
          <cell r="E4">
            <v>16.600000000000001</v>
          </cell>
          <cell r="F4">
            <v>0.59669899999999998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95.744050870788996</v>
          </cell>
          <cell r="E5">
            <v>16.72</v>
          </cell>
          <cell r="F5">
            <v>0.58668899999999991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95.834237220419894</v>
          </cell>
          <cell r="E6">
            <v>16.670000000000002</v>
          </cell>
          <cell r="F6">
            <v>0.59238099999999994</v>
          </cell>
        </row>
        <row r="7">
          <cell r="A7">
            <v>90.05</v>
          </cell>
          <cell r="B7">
            <v>1.0162113742847021</v>
          </cell>
          <cell r="C7">
            <v>92.923132830933994</v>
          </cell>
          <cell r="D7">
            <v>96.390366140930439</v>
          </cell>
          <cell r="E7">
            <v>16.440000000000001</v>
          </cell>
          <cell r="F7">
            <v>0.60184699999999991</v>
          </cell>
        </row>
        <row r="8">
          <cell r="A8">
            <v>90.06</v>
          </cell>
          <cell r="B8">
            <v>1.0058013162293933</v>
          </cell>
          <cell r="C8">
            <v>84.715863612560582</v>
          </cell>
          <cell r="D8">
            <v>96.891987257323052</v>
          </cell>
          <cell r="E8">
            <v>16.75</v>
          </cell>
          <cell r="F8">
            <v>0.59383299999999994</v>
          </cell>
        </row>
        <row r="9">
          <cell r="A9">
            <v>90.07</v>
          </cell>
          <cell r="B9">
            <v>0.99825031296119759</v>
          </cell>
          <cell r="C9">
            <v>99.269294223742563</v>
          </cell>
          <cell r="D9">
            <v>104.75520681254494</v>
          </cell>
          <cell r="E9">
            <v>16.37</v>
          </cell>
          <cell r="F9">
            <v>0.60986099999999999</v>
          </cell>
        </row>
        <row r="10">
          <cell r="A10">
            <v>90.08</v>
          </cell>
          <cell r="B10">
            <v>0.90352240973764386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0.91320229072180292</v>
          </cell>
          <cell r="C11">
            <v>91.537025512535052</v>
          </cell>
          <cell r="D11">
            <v>108.51287026828214</v>
          </cell>
          <cell r="E11">
            <v>15.71</v>
          </cell>
          <cell r="F11">
            <v>0.63709399999999994</v>
          </cell>
        </row>
        <row r="12">
          <cell r="A12">
            <v>90.1</v>
          </cell>
          <cell r="B12">
            <v>0.74689509092898387</v>
          </cell>
          <cell r="C12">
            <v>74.167223530066138</v>
          </cell>
          <cell r="D12">
            <v>83.098393824811879</v>
          </cell>
          <cell r="E12">
            <v>20.18</v>
          </cell>
          <cell r="F12">
            <v>0.65650799999999998</v>
          </cell>
        </row>
        <row r="13">
          <cell r="A13">
            <v>90.11</v>
          </cell>
          <cell r="B13">
            <v>0.69176599641183467</v>
          </cell>
          <cell r="C13">
            <v>61.131368779774348</v>
          </cell>
          <cell r="D13">
            <v>70.658774539049006</v>
          </cell>
          <cell r="E13">
            <v>23.63</v>
          </cell>
          <cell r="F13">
            <v>0.67255799999999999</v>
          </cell>
        </row>
        <row r="14">
          <cell r="A14">
            <v>90.12</v>
          </cell>
          <cell r="B14">
            <v>0.63812772138269314</v>
          </cell>
          <cell r="C14">
            <v>62.844166995599274</v>
          </cell>
          <cell r="D14">
            <v>69.310923367402808</v>
          </cell>
          <cell r="E14">
            <v>24.19</v>
          </cell>
          <cell r="F14">
            <v>0.67033799999999999</v>
          </cell>
        </row>
        <row r="15">
          <cell r="A15">
            <v>91.01</v>
          </cell>
          <cell r="B15">
            <v>0.52270821897392594</v>
          </cell>
          <cell r="C15">
            <v>51.364390991125177</v>
          </cell>
          <cell r="D15">
            <v>74.876734071685775</v>
          </cell>
          <cell r="E15">
            <v>27.65</v>
          </cell>
          <cell r="F15">
            <v>0.66239599999999998</v>
          </cell>
        </row>
        <row r="16">
          <cell r="A16">
            <v>91.02</v>
          </cell>
          <cell r="B16">
            <v>0.47988117591450397</v>
          </cell>
          <cell r="C16">
            <v>66.260717614034021</v>
          </cell>
          <cell r="D16">
            <v>77.700151743643303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0.56039049020909004</v>
          </cell>
          <cell r="C17">
            <v>67.049183290076414</v>
          </cell>
          <cell r="D17">
            <v>82.650913539433446</v>
          </cell>
          <cell r="E17">
            <v>28.74</v>
          </cell>
          <cell r="F17">
            <v>0.62492799999999993</v>
          </cell>
        </row>
        <row r="18">
          <cell r="A18">
            <v>91.04</v>
          </cell>
          <cell r="B18">
            <v>0.54919522992492209</v>
          </cell>
          <cell r="C18">
            <v>68.294798327569112</v>
          </cell>
          <cell r="D18">
            <v>85.696392246293911</v>
          </cell>
          <cell r="E18">
            <v>29.94</v>
          </cell>
          <cell r="F18">
            <v>0.58741399999999999</v>
          </cell>
        </row>
        <row r="19">
          <cell r="A19">
            <v>91.05</v>
          </cell>
          <cell r="B19">
            <v>0.55724065940892986</v>
          </cell>
          <cell r="C19">
            <v>67.016623851274247</v>
          </cell>
          <cell r="D19">
            <v>88.494629135030536</v>
          </cell>
          <cell r="E19">
            <v>30.12</v>
          </cell>
          <cell r="F19">
            <v>0.58244299999999993</v>
          </cell>
        </row>
        <row r="20">
          <cell r="A20">
            <v>91.06</v>
          </cell>
          <cell r="B20">
            <v>0.55913778196545905</v>
          </cell>
          <cell r="C20">
            <v>77.436766469813278</v>
          </cell>
          <cell r="D20">
            <v>91.651718075236374</v>
          </cell>
          <cell r="E20">
            <v>30.89</v>
          </cell>
          <cell r="F20">
            <v>0.56051399999999996</v>
          </cell>
        </row>
        <row r="21">
          <cell r="A21">
            <v>91.07</v>
          </cell>
          <cell r="B21">
            <v>0.55047749176402194</v>
          </cell>
          <cell r="C21">
            <v>76.845312270519429</v>
          </cell>
          <cell r="D21">
            <v>91.357517662392098</v>
          </cell>
          <cell r="E21">
            <v>31</v>
          </cell>
          <cell r="F21">
            <v>0.55924299999999993</v>
          </cell>
        </row>
        <row r="22">
          <cell r="A22">
            <v>91.08</v>
          </cell>
          <cell r="B22">
            <v>0.50339852751922243</v>
          </cell>
          <cell r="C22">
            <v>72.974655446471928</v>
          </cell>
          <cell r="D22">
            <v>91.426603220650108</v>
          </cell>
          <cell r="E22">
            <v>30.53</v>
          </cell>
          <cell r="F22">
            <v>0.57313999999999998</v>
          </cell>
        </row>
        <row r="23">
          <cell r="A23">
            <v>91.09</v>
          </cell>
          <cell r="B23">
            <v>0.49966963053337499</v>
          </cell>
          <cell r="C23">
            <v>78.780878001789503</v>
          </cell>
          <cell r="D23">
            <v>91.31354856636348</v>
          </cell>
          <cell r="E23">
            <v>30.03</v>
          </cell>
          <cell r="F23">
            <v>0.58902299999999996</v>
          </cell>
        </row>
        <row r="24">
          <cell r="A24">
            <v>91.1</v>
          </cell>
          <cell r="B24">
            <v>0.53751826927998125</v>
          </cell>
          <cell r="C24">
            <v>80.301046718473103</v>
          </cell>
          <cell r="D24">
            <v>91.889365073420862</v>
          </cell>
          <cell r="E24">
            <v>29.89</v>
          </cell>
          <cell r="F24">
            <v>0.59123099999999995</v>
          </cell>
        </row>
        <row r="25">
          <cell r="A25">
            <v>91.11</v>
          </cell>
          <cell r="B25">
            <v>0.58819341531803637</v>
          </cell>
          <cell r="C25">
            <v>80.993403669080749</v>
          </cell>
          <cell r="D25">
            <v>91.827677077459356</v>
          </cell>
          <cell r="E25">
            <v>29.15</v>
          </cell>
          <cell r="F25">
            <v>0.61548299999999989</v>
          </cell>
        </row>
        <row r="26">
          <cell r="A26">
            <v>91.12</v>
          </cell>
          <cell r="B26">
            <v>0.54520374429306806</v>
          </cell>
          <cell r="C26">
            <v>87.86435322380315</v>
          </cell>
          <cell r="D26">
            <v>91.481117726075098</v>
          </cell>
          <cell r="E26">
            <v>28.55</v>
          </cell>
          <cell r="F26">
            <v>0.63738399999999995</v>
          </cell>
        </row>
        <row r="27">
          <cell r="A27">
            <v>92.01</v>
          </cell>
          <cell r="B27">
            <v>0.50191922404464284</v>
          </cell>
          <cell r="C27">
            <v>83.609144967629291</v>
          </cell>
          <cell r="D27">
            <v>90.926560824615621</v>
          </cell>
          <cell r="E27">
            <v>28.36</v>
          </cell>
          <cell r="F27">
            <v>0.63430299999999995</v>
          </cell>
        </row>
        <row r="28">
          <cell r="A28">
            <v>92.02</v>
          </cell>
          <cell r="B28">
            <v>0.47289124089802442</v>
          </cell>
          <cell r="C28">
            <v>84.0200233328287</v>
          </cell>
          <cell r="D28">
            <v>91.014189822846134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0.53779372040718754</v>
          </cell>
          <cell r="C29">
            <v>85.348176132429998</v>
          </cell>
          <cell r="D29">
            <v>92.232958779605141</v>
          </cell>
          <cell r="E29">
            <v>29.16</v>
          </cell>
          <cell r="F29">
            <v>0.60202599999999995</v>
          </cell>
        </row>
        <row r="30">
          <cell r="A30">
            <v>92.04</v>
          </cell>
          <cell r="B30">
            <v>0.52031027090067539</v>
          </cell>
          <cell r="C30">
            <v>82.962583096389537</v>
          </cell>
          <cell r="D30">
            <v>92.772626968143811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0.52875625203352927</v>
          </cell>
          <cell r="C31">
            <v>89.522180191088466</v>
          </cell>
          <cell r="D31">
            <v>93.001698001445021</v>
          </cell>
          <cell r="E31">
            <v>28.84</v>
          </cell>
          <cell r="F31">
            <v>0.61709899999999995</v>
          </cell>
        </row>
        <row r="32">
          <cell r="A32">
            <v>92.06</v>
          </cell>
          <cell r="B32">
            <v>0.51822981815012714</v>
          </cell>
          <cell r="C32">
            <v>80.220735873208923</v>
          </cell>
          <cell r="D32">
            <v>92.865824432529138</v>
          </cell>
          <cell r="E32">
            <v>28.42</v>
          </cell>
          <cell r="F32">
            <v>0.63548799999999994</v>
          </cell>
        </row>
        <row r="33">
          <cell r="A33">
            <v>92.07</v>
          </cell>
          <cell r="B33">
            <v>0.52196485425297834</v>
          </cell>
          <cell r="C33">
            <v>84.790186559722642</v>
          </cell>
          <cell r="D33">
            <v>96.507376411799996</v>
          </cell>
          <cell r="E33">
            <v>26.61</v>
          </cell>
          <cell r="F33">
            <v>0.67081899999999994</v>
          </cell>
        </row>
        <row r="34">
          <cell r="A34">
            <v>92.08</v>
          </cell>
          <cell r="B34">
            <v>0.46212444178161682</v>
          </cell>
          <cell r="C34">
            <v>81.626432357852977</v>
          </cell>
          <cell r="D34">
            <v>93.135226312378833</v>
          </cell>
          <cell r="E34">
            <v>27.25</v>
          </cell>
          <cell r="F34">
            <v>0.68942199999999998</v>
          </cell>
        </row>
        <row r="35">
          <cell r="A35">
            <v>92.09</v>
          </cell>
          <cell r="B35">
            <v>0.46461534940216043</v>
          </cell>
          <cell r="C35">
            <v>81.925760410346285</v>
          </cell>
          <cell r="D35">
            <v>95.833387244499704</v>
          </cell>
          <cell r="E35">
            <v>27.18</v>
          </cell>
          <cell r="F35">
            <v>0.69132499999999997</v>
          </cell>
        </row>
        <row r="36">
          <cell r="A36">
            <v>92.1</v>
          </cell>
          <cell r="B36">
            <v>0.51685485848213586</v>
          </cell>
          <cell r="C36">
            <v>88.159426020806222</v>
          </cell>
          <cell r="D36">
            <v>100.72685496254793</v>
          </cell>
          <cell r="E36">
            <v>27.38</v>
          </cell>
          <cell r="F36">
            <v>0.67558999999999991</v>
          </cell>
        </row>
        <row r="37">
          <cell r="A37">
            <v>92.11</v>
          </cell>
          <cell r="B37">
            <v>0.58733078310468356</v>
          </cell>
          <cell r="C37">
            <v>92.126541625813147</v>
          </cell>
          <cell r="D37">
            <v>104.49852848523471</v>
          </cell>
          <cell r="E37">
            <v>28.54</v>
          </cell>
          <cell r="F37">
            <v>0.62995299999999999</v>
          </cell>
        </row>
        <row r="38">
          <cell r="A38">
            <v>92.12</v>
          </cell>
          <cell r="B38">
            <v>0.54467255674537707</v>
          </cell>
          <cell r="C38">
            <v>93.310905737565932</v>
          </cell>
          <cell r="D38">
            <v>104.67214134739345</v>
          </cell>
          <cell r="E38">
            <v>28.59</v>
          </cell>
          <cell r="F38">
            <v>0.63306999999999991</v>
          </cell>
        </row>
        <row r="39">
          <cell r="A39">
            <v>93.01</v>
          </cell>
          <cell r="B39">
            <v>0.49491628187393039</v>
          </cell>
          <cell r="C39">
            <v>93.654498359360133</v>
          </cell>
          <cell r="D39">
            <v>112.23791113848783</v>
          </cell>
          <cell r="E39">
            <v>28.926986694335898</v>
          </cell>
          <cell r="F39">
            <v>0.61897999999999997</v>
          </cell>
        </row>
        <row r="40">
          <cell r="A40">
            <v>93.02</v>
          </cell>
          <cell r="B40">
            <v>0.47334006101170639</v>
          </cell>
          <cell r="C40">
            <v>93.73774518344085</v>
          </cell>
          <cell r="D40">
            <v>114.56545813830773</v>
          </cell>
          <cell r="E40">
            <v>29.025985717773398</v>
          </cell>
          <cell r="F40">
            <v>0.60916199999999998</v>
          </cell>
        </row>
        <row r="41">
          <cell r="A41">
            <v>93.03</v>
          </cell>
          <cell r="B41">
            <v>0.52731149208694328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0.60701699999999992</v>
          </cell>
        </row>
        <row r="42">
          <cell r="A42">
            <v>93.04</v>
          </cell>
          <cell r="B42">
            <v>0.50876388469734279</v>
          </cell>
          <cell r="C42">
            <v>94.158590688607163</v>
          </cell>
          <cell r="D42">
            <v>115.19325046803561</v>
          </cell>
          <cell r="E42">
            <v>28.500991821289102</v>
          </cell>
          <cell r="F42">
            <v>0.62656599999999996</v>
          </cell>
        </row>
        <row r="43">
          <cell r="A43">
            <v>93.05</v>
          </cell>
          <cell r="B43">
            <v>0.52822287627554354</v>
          </cell>
          <cell r="C43">
            <v>96.854603742161913</v>
          </cell>
          <cell r="D43">
            <v>115.95632307977576</v>
          </cell>
          <cell r="E43">
            <v>28.6099853515625</v>
          </cell>
          <cell r="F43">
            <v>0.62266499999999991</v>
          </cell>
        </row>
        <row r="44">
          <cell r="A44">
            <v>93.06</v>
          </cell>
          <cell r="B44">
            <v>0.52333103896538491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0.60524999999999995</v>
          </cell>
        </row>
        <row r="45">
          <cell r="A45">
            <v>93.07</v>
          </cell>
          <cell r="B45">
            <v>0.51958168623795009</v>
          </cell>
          <cell r="C45">
            <v>102.12183701090227</v>
          </cell>
          <cell r="D45">
            <v>120.40677174589869</v>
          </cell>
          <cell r="E45">
            <v>29.8269958496094</v>
          </cell>
          <cell r="F45">
            <v>0.58323999999999998</v>
          </cell>
        </row>
        <row r="46">
          <cell r="A46">
            <v>93.08</v>
          </cell>
          <cell r="B46">
            <v>0.48548465689332138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0.58972695999999991</v>
          </cell>
        </row>
        <row r="47">
          <cell r="A47">
            <v>93.09</v>
          </cell>
          <cell r="B47">
            <v>0.47719119328193266</v>
          </cell>
          <cell r="C47">
            <v>99.426539568562404</v>
          </cell>
          <cell r="D47">
            <v>122.59863817796432</v>
          </cell>
          <cell r="E47">
            <v>28.8429870605469</v>
          </cell>
          <cell r="F47">
            <v>0.61635910999999999</v>
          </cell>
        </row>
        <row r="48">
          <cell r="A48">
            <v>93.1</v>
          </cell>
          <cell r="B48">
            <v>0.52092006293441795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0.61050099999999996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29.642990112304702</v>
          </cell>
          <cell r="F49">
            <v>0.58825540999999992</v>
          </cell>
        </row>
        <row r="50">
          <cell r="A50">
            <v>93.12</v>
          </cell>
          <cell r="B50">
            <v>0.54002173907925877</v>
          </cell>
          <cell r="C50">
            <v>101.94895183888708</v>
          </cell>
          <cell r="D50">
            <v>127.78599258269801</v>
          </cell>
          <cell r="E50">
            <v>29.763992309570298</v>
          </cell>
          <cell r="F50">
            <v>0.58489775999999993</v>
          </cell>
        </row>
        <row r="51">
          <cell r="A51">
            <v>94.01</v>
          </cell>
          <cell r="B51">
            <v>0.49219152015457668</v>
          </cell>
          <cell r="C51">
            <v>103.89923388721343</v>
          </cell>
          <cell r="D51">
            <v>127.24782485090257</v>
          </cell>
          <cell r="E51">
            <v>30.121994018554702</v>
          </cell>
          <cell r="F51">
            <v>0.57369225999999995</v>
          </cell>
        </row>
        <row r="52">
          <cell r="A52">
            <v>94.02</v>
          </cell>
          <cell r="B52">
            <v>0.46583880811168621</v>
          </cell>
          <cell r="C52">
            <v>104.0781767563637</v>
          </cell>
          <cell r="D52">
            <v>126.72927078211971</v>
          </cell>
          <cell r="E52">
            <v>30.073989868164102</v>
          </cell>
          <cell r="F52">
            <v>0.5756389999999999</v>
          </cell>
        </row>
        <row r="53">
          <cell r="A53">
            <v>94.03</v>
          </cell>
          <cell r="B53">
            <v>0.50706163561399498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0.59094941999999995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29.629989624023398</v>
          </cell>
          <cell r="F54">
            <v>0.58890044999999991</v>
          </cell>
        </row>
        <row r="55">
          <cell r="A55">
            <v>94.05</v>
          </cell>
          <cell r="B55">
            <v>0.52513312910879206</v>
          </cell>
          <cell r="C55">
            <v>102.6366163830851</v>
          </cell>
          <cell r="D55">
            <v>128.02554913621626</v>
          </cell>
          <cell r="E55">
            <v>29.202987670898398</v>
          </cell>
          <cell r="F55">
            <v>0.603209</v>
          </cell>
        </row>
        <row r="56">
          <cell r="A56">
            <v>94.06</v>
          </cell>
          <cell r="B56">
            <v>0.51348097145076543</v>
          </cell>
          <cell r="C56">
            <v>106.35167585620337</v>
          </cell>
          <cell r="D56">
            <v>129.04483366657445</v>
          </cell>
          <cell r="E56">
            <v>28.893997192382798</v>
          </cell>
          <cell r="F56">
            <v>0.61383999999999994</v>
          </cell>
        </row>
        <row r="57">
          <cell r="A57">
            <v>94.07</v>
          </cell>
          <cell r="B57">
            <v>0.50145143880579912</v>
          </cell>
          <cell r="C57">
            <v>110.81035416942656</v>
          </cell>
          <cell r="D57">
            <v>129.4242727774234</v>
          </cell>
          <cell r="E57">
            <v>28.172988891601602</v>
          </cell>
          <cell r="F57">
            <v>0.63671183999999992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0.63923227999999999</v>
          </cell>
        </row>
        <row r="59">
          <cell r="A59">
            <v>94.09</v>
          </cell>
          <cell r="B59">
            <v>0.46201037289063729</v>
          </cell>
          <cell r="C59">
            <v>110.32212980547027</v>
          </cell>
          <cell r="D59">
            <v>132.03606809057149</v>
          </cell>
          <cell r="E59">
            <v>27.979995727539102</v>
          </cell>
          <cell r="F59">
            <v>0.64481704999999989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132.42813896018779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0.56733074963950381</v>
          </cell>
          <cell r="C61">
            <v>113.75384927992249</v>
          </cell>
          <cell r="D61">
            <v>133.55623384377358</v>
          </cell>
          <cell r="E61">
            <v>27.777999877929702</v>
          </cell>
          <cell r="F61">
            <v>0.65003722999999991</v>
          </cell>
        </row>
        <row r="62">
          <cell r="A62">
            <v>94.12</v>
          </cell>
          <cell r="B62">
            <v>0.5125432788455071</v>
          </cell>
          <cell r="C62">
            <v>113.20282020930409</v>
          </cell>
          <cell r="D62">
            <v>134.34355723674054</v>
          </cell>
          <cell r="E62">
            <v>28.218994140625</v>
          </cell>
          <cell r="F62">
            <v>0.63603120999999996</v>
          </cell>
        </row>
        <row r="63">
          <cell r="A63">
            <v>95.01</v>
          </cell>
          <cell r="B63">
            <v>0.46954460894839412</v>
          </cell>
          <cell r="C63">
            <v>109.2375893084898</v>
          </cell>
          <cell r="D63">
            <v>132.19352129582521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0.66609370999999995</v>
          </cell>
        </row>
        <row r="65">
          <cell r="A65">
            <v>95.03</v>
          </cell>
          <cell r="B65">
            <v>0.48279226233398098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0.71114754999999996</v>
          </cell>
        </row>
        <row r="66">
          <cell r="A66">
            <v>95.04</v>
          </cell>
          <cell r="B66">
            <v>0.48009263154992149</v>
          </cell>
          <cell r="C66">
            <v>113.14081188151501</v>
          </cell>
          <cell r="D66">
            <v>134.72770372880862</v>
          </cell>
          <cell r="E66">
            <v>25.866989135742202</v>
          </cell>
          <cell r="F66">
            <v>0.72440087999999991</v>
          </cell>
        </row>
        <row r="67">
          <cell r="A67">
            <v>95.05</v>
          </cell>
          <cell r="B67">
            <v>0.50885847334412726</v>
          </cell>
          <cell r="C67">
            <v>110.98133790054831</v>
          </cell>
          <cell r="D67">
            <v>135.43307522867161</v>
          </cell>
          <cell r="E67">
            <v>26.2369995117188</v>
          </cell>
          <cell r="F67">
            <v>0.71076648999999992</v>
          </cell>
        </row>
        <row r="68">
          <cell r="A68">
            <v>95.06</v>
          </cell>
          <cell r="B68">
            <v>0.49788183273801079</v>
          </cell>
          <cell r="C68">
            <v>112.4947202878715</v>
          </cell>
          <cell r="D68">
            <v>136.26639714930104</v>
          </cell>
          <cell r="E68">
            <v>26.138992309570298</v>
          </cell>
          <cell r="F68">
            <v>0.71417873999999992</v>
          </cell>
        </row>
        <row r="69">
          <cell r="A69">
            <v>95.07</v>
          </cell>
          <cell r="B69">
            <v>0.48722408529612971</v>
          </cell>
          <cell r="C69">
            <v>115.72264411745928</v>
          </cell>
          <cell r="D69">
            <v>135.94307262716333</v>
          </cell>
          <cell r="E69">
            <v>26.009994506835898</v>
          </cell>
          <cell r="F69">
            <v>0.71978288999999995</v>
          </cell>
        </row>
        <row r="70">
          <cell r="A70">
            <v>95.08</v>
          </cell>
          <cell r="B70">
            <v>0.46121541175063108</v>
          </cell>
          <cell r="C70">
            <v>115.85085555303293</v>
          </cell>
          <cell r="D70">
            <v>137.33165842525148</v>
          </cell>
          <cell r="E70">
            <v>26.637985229492202</v>
          </cell>
          <cell r="F70">
            <v>0.69244539999999999</v>
          </cell>
        </row>
        <row r="71">
          <cell r="A71">
            <v>95.09</v>
          </cell>
          <cell r="B71">
            <v>0.45320926054573102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0.68407332999999992</v>
          </cell>
        </row>
        <row r="72">
          <cell r="A72">
            <v>95.1</v>
          </cell>
          <cell r="B72">
            <v>0.48857250279431491</v>
          </cell>
          <cell r="C72">
            <v>111.40717303365462</v>
          </cell>
          <cell r="D72">
            <v>139.37347359332031</v>
          </cell>
          <cell r="E72">
            <v>26.31</v>
          </cell>
          <cell r="F72">
            <v>0.70714336999999994</v>
          </cell>
        </row>
        <row r="73">
          <cell r="A73">
            <v>95.11</v>
          </cell>
          <cell r="B73">
            <v>0.55597284935618019</v>
          </cell>
          <cell r="C73">
            <v>114.67652146115539</v>
          </cell>
          <cell r="D73">
            <v>140.34952307789609</v>
          </cell>
          <cell r="E73">
            <v>26.323</v>
          </cell>
          <cell r="F73">
            <v>0.70601230999999998</v>
          </cell>
        </row>
        <row r="74">
          <cell r="A74">
            <v>95.12</v>
          </cell>
          <cell r="B74">
            <v>0.49092523422806522</v>
          </cell>
          <cell r="C74">
            <v>111.68824397374135</v>
          </cell>
          <cell r="D74">
            <v>140.75786289635766</v>
          </cell>
          <cell r="E74">
            <v>26.658000000000001</v>
          </cell>
          <cell r="F74">
            <v>0.6940996599999999</v>
          </cell>
        </row>
        <row r="75">
          <cell r="A75">
            <v>96.01</v>
          </cell>
          <cell r="B75">
            <v>0.45840290333761169</v>
          </cell>
          <cell r="C75">
            <v>112.44602198515403</v>
          </cell>
          <cell r="D75">
            <v>141.83317052581427</v>
          </cell>
          <cell r="E75">
            <v>26.966999999999999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27.068999999999999</v>
          </cell>
          <cell r="F76">
            <v>0.68214070999999998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27.263000000000002</v>
          </cell>
          <cell r="F77">
            <v>0.67672699999999997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146.16364381368911</v>
          </cell>
          <cell r="E78">
            <v>27.495999999999999</v>
          </cell>
          <cell r="F78">
            <v>0.66396699999999997</v>
          </cell>
        </row>
        <row r="79">
          <cell r="A79">
            <v>96.05</v>
          </cell>
          <cell r="B79">
            <v>0.50089583115326586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0.65214599999999989</v>
          </cell>
        </row>
        <row r="80">
          <cell r="A80">
            <v>96.06</v>
          </cell>
          <cell r="B80">
            <v>0.49177114811244771</v>
          </cell>
          <cell r="C80">
            <v>120.7660767743333</v>
          </cell>
          <cell r="D80">
            <v>148.45457291188509</v>
          </cell>
          <cell r="E80">
            <v>27.803999999999998</v>
          </cell>
          <cell r="F80">
            <v>0.65473347999999998</v>
          </cell>
        </row>
        <row r="81">
          <cell r="A81">
            <v>96.07</v>
          </cell>
          <cell r="B81">
            <v>0.48663686957434071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0.55775311381762616</v>
          </cell>
        </row>
        <row r="86">
          <cell r="A86">
            <v>96.12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6">
          <cell r="H6">
            <v>31509</v>
          </cell>
        </row>
        <row r="7">
          <cell r="H7">
            <v>31785</v>
          </cell>
        </row>
        <row r="8">
          <cell r="H8">
            <v>32217</v>
          </cell>
        </row>
        <row r="9">
          <cell r="H9">
            <v>32309</v>
          </cell>
        </row>
        <row r="10">
          <cell r="H10">
            <v>32261</v>
          </cell>
        </row>
        <row r="11">
          <cell r="A11" t="str">
            <v>JUL</v>
          </cell>
          <cell r="B11">
            <v>575913</v>
          </cell>
          <cell r="C11">
            <v>8045</v>
          </cell>
          <cell r="H11">
            <v>32480</v>
          </cell>
        </row>
        <row r="12">
          <cell r="A12" t="str">
            <v>AVG</v>
          </cell>
          <cell r="B12">
            <v>574495</v>
          </cell>
          <cell r="C12">
            <v>8070</v>
          </cell>
          <cell r="H12">
            <v>32444</v>
          </cell>
        </row>
        <row r="13">
          <cell r="A13" t="str">
            <v>SEP</v>
          </cell>
          <cell r="B13">
            <v>575282</v>
          </cell>
          <cell r="C13">
            <v>7946</v>
          </cell>
          <cell r="H13">
            <v>32895</v>
          </cell>
        </row>
        <row r="14">
          <cell r="A14" t="str">
            <v>OKT</v>
          </cell>
          <cell r="B14">
            <v>576186</v>
          </cell>
          <cell r="C14">
            <v>7965</v>
          </cell>
          <cell r="H14">
            <v>32892</v>
          </cell>
        </row>
        <row r="15">
          <cell r="A15" t="str">
            <v>NOV</v>
          </cell>
          <cell r="B15">
            <v>576133</v>
          </cell>
          <cell r="C15">
            <v>8164</v>
          </cell>
          <cell r="H15">
            <v>32836</v>
          </cell>
        </row>
        <row r="16">
          <cell r="A16" t="str">
            <v>DEC</v>
          </cell>
          <cell r="B16">
            <v>572807</v>
          </cell>
          <cell r="C16">
            <v>7995</v>
          </cell>
          <cell r="H16">
            <v>32298</v>
          </cell>
        </row>
        <row r="17">
          <cell r="A17">
            <v>1997</v>
          </cell>
          <cell r="B17">
            <v>576225.75</v>
          </cell>
          <cell r="C17">
            <v>8073.416666666667</v>
          </cell>
          <cell r="H17">
            <v>32287.166666666668</v>
          </cell>
        </row>
        <row r="20">
          <cell r="B20" t="str">
            <v>Total</v>
          </cell>
          <cell r="C20" t="str">
            <v>A</v>
          </cell>
        </row>
        <row r="21">
          <cell r="A21" t="str">
            <v>JAN</v>
          </cell>
          <cell r="B21">
            <v>570812</v>
          </cell>
          <cell r="C21">
            <v>7859</v>
          </cell>
        </row>
        <row r="22">
          <cell r="A22" t="str">
            <v>FEB</v>
          </cell>
          <cell r="B22">
            <v>570863</v>
          </cell>
          <cell r="C22">
            <v>7916</v>
          </cell>
        </row>
        <row r="23">
          <cell r="A23" t="str">
            <v>MAR</v>
          </cell>
          <cell r="B23">
            <v>571919</v>
          </cell>
          <cell r="C23">
            <v>7960</v>
          </cell>
        </row>
        <row r="24">
          <cell r="A24" t="str">
            <v>APR</v>
          </cell>
          <cell r="B24">
            <v>574030</v>
          </cell>
          <cell r="C24">
            <v>7953</v>
          </cell>
        </row>
        <row r="25">
          <cell r="A25" t="str">
            <v>MAJ</v>
          </cell>
          <cell r="B25">
            <v>574751</v>
          </cell>
          <cell r="C25">
            <v>7923</v>
          </cell>
        </row>
        <row r="26">
          <cell r="A26" t="str">
            <v>JUN</v>
          </cell>
          <cell r="B26">
            <v>574773</v>
          </cell>
          <cell r="C26">
            <v>8016</v>
          </cell>
        </row>
        <row r="27">
          <cell r="A27" t="str">
            <v>JUL</v>
          </cell>
          <cell r="B27">
            <v>574914</v>
          </cell>
          <cell r="C27">
            <v>7989</v>
          </cell>
        </row>
        <row r="28">
          <cell r="A28" t="str">
            <v>AVG</v>
          </cell>
          <cell r="B28">
            <v>574755</v>
          </cell>
          <cell r="C28">
            <v>7913</v>
          </cell>
        </row>
        <row r="29">
          <cell r="A29" t="str">
            <v>SEP</v>
          </cell>
          <cell r="B29">
            <v>575464</v>
          </cell>
          <cell r="C29">
            <v>7891</v>
          </cell>
        </row>
        <row r="30">
          <cell r="A30" t="str">
            <v>OKT</v>
          </cell>
          <cell r="B30">
            <v>576124</v>
          </cell>
          <cell r="C30">
            <v>7875</v>
          </cell>
        </row>
        <row r="31">
          <cell r="A31" t="str">
            <v>NOV</v>
          </cell>
          <cell r="B31">
            <v>576937</v>
          </cell>
          <cell r="C31">
            <v>7782</v>
          </cell>
        </row>
        <row r="32">
          <cell r="A32" t="str">
            <v>DEC</v>
          </cell>
          <cell r="B32">
            <v>575048</v>
          </cell>
          <cell r="C32">
            <v>7657</v>
          </cell>
        </row>
        <row r="33">
          <cell r="A33">
            <v>1998</v>
          </cell>
          <cell r="B33">
            <v>574202.58333333326</v>
          </cell>
          <cell r="C33">
            <v>7894.5</v>
          </cell>
        </row>
        <row r="36">
          <cell r="B36" t="str">
            <v>Total</v>
          </cell>
          <cell r="C36" t="str">
            <v>A</v>
          </cell>
        </row>
        <row r="37">
          <cell r="A37" t="str">
            <v>JAN</v>
          </cell>
          <cell r="B37">
            <v>576144</v>
          </cell>
          <cell r="C37">
            <v>7583</v>
          </cell>
        </row>
        <row r="38">
          <cell r="A38" t="str">
            <v>FEB</v>
          </cell>
          <cell r="B38">
            <v>578019</v>
          </cell>
          <cell r="C38">
            <v>7557</v>
          </cell>
        </row>
        <row r="39">
          <cell r="A39" t="str">
            <v>MAR</v>
          </cell>
          <cell r="B39">
            <v>579604</v>
          </cell>
          <cell r="C39">
            <v>7656</v>
          </cell>
        </row>
        <row r="40">
          <cell r="A40" t="str">
            <v>APR</v>
          </cell>
          <cell r="B40">
            <v>581047</v>
          </cell>
          <cell r="C40">
            <v>7710</v>
          </cell>
        </row>
        <row r="41">
          <cell r="A41" t="str">
            <v>MAJ</v>
          </cell>
          <cell r="B41">
            <v>582571</v>
          </cell>
          <cell r="C41">
            <v>7747</v>
          </cell>
        </row>
        <row r="42">
          <cell r="A42" t="str">
            <v>JUN</v>
          </cell>
          <cell r="B42">
            <v>584084</v>
          </cell>
          <cell r="C42">
            <v>7782</v>
          </cell>
        </row>
        <row r="43">
          <cell r="A43" t="str">
            <v>JUL</v>
          </cell>
          <cell r="B43">
            <v>585353</v>
          </cell>
          <cell r="C43">
            <v>7821</v>
          </cell>
        </row>
        <row r="44">
          <cell r="A44" t="str">
            <v>AVG</v>
          </cell>
          <cell r="B44">
            <v>584885</v>
          </cell>
          <cell r="C44">
            <v>7517</v>
          </cell>
        </row>
        <row r="45">
          <cell r="A45" t="str">
            <v>SEP</v>
          </cell>
          <cell r="B45">
            <v>587070</v>
          </cell>
          <cell r="C45">
            <v>7692</v>
          </cell>
        </row>
        <row r="46">
          <cell r="A46" t="str">
            <v>OKT</v>
          </cell>
          <cell r="B46">
            <v>589206</v>
          </cell>
          <cell r="C46">
            <v>7710</v>
          </cell>
        </row>
        <row r="47">
          <cell r="A47" t="str">
            <v>NOV</v>
          </cell>
          <cell r="B47">
            <v>589722</v>
          </cell>
          <cell r="C47">
            <v>7550</v>
          </cell>
        </row>
        <row r="48">
          <cell r="A48" t="str">
            <v>DEC</v>
          </cell>
          <cell r="B48">
            <v>587237</v>
          </cell>
          <cell r="C48">
            <v>7214</v>
          </cell>
        </row>
        <row r="49">
          <cell r="A49">
            <v>1999</v>
          </cell>
          <cell r="B49">
            <v>583801</v>
          </cell>
          <cell r="C49">
            <v>7628</v>
          </cell>
        </row>
        <row r="52">
          <cell r="B52" t="str">
            <v>Total</v>
          </cell>
          <cell r="C52" t="str">
            <v>A</v>
          </cell>
        </row>
        <row r="53">
          <cell r="A53" t="str">
            <v>JAN</v>
          </cell>
          <cell r="B53">
            <v>585835</v>
          </cell>
          <cell r="C53">
            <v>7092</v>
          </cell>
        </row>
        <row r="54">
          <cell r="A54" t="str">
            <v>FEB</v>
          </cell>
          <cell r="B54">
            <v>587900</v>
          </cell>
          <cell r="C54">
            <v>7090</v>
          </cell>
        </row>
        <row r="55">
          <cell r="A55" t="str">
            <v>MAR</v>
          </cell>
          <cell r="B55">
            <v>588971</v>
          </cell>
          <cell r="C55">
            <v>7298</v>
          </cell>
        </row>
        <row r="56">
          <cell r="A56" t="str">
            <v>APR</v>
          </cell>
          <cell r="B56">
            <v>590669</v>
          </cell>
          <cell r="C56">
            <v>7325</v>
          </cell>
        </row>
        <row r="57">
          <cell r="A57" t="str">
            <v>MAJ</v>
          </cell>
          <cell r="B57">
            <v>591604</v>
          </cell>
          <cell r="C57">
            <v>7355</v>
          </cell>
        </row>
        <row r="58">
          <cell r="A58" t="str">
            <v>JUN</v>
          </cell>
          <cell r="B58">
            <v>593230</v>
          </cell>
          <cell r="C58">
            <v>7419</v>
          </cell>
        </row>
        <row r="59">
          <cell r="A59" t="str">
            <v>JUL</v>
          </cell>
          <cell r="B59">
            <v>592637</v>
          </cell>
          <cell r="C59">
            <v>7393</v>
          </cell>
        </row>
        <row r="60">
          <cell r="A60" t="str">
            <v>AVG</v>
          </cell>
          <cell r="B60">
            <v>592398</v>
          </cell>
          <cell r="C60">
            <v>7377</v>
          </cell>
        </row>
        <row r="61">
          <cell r="A61" t="str">
            <v>SEP</v>
          </cell>
          <cell r="B61">
            <v>593975</v>
          </cell>
          <cell r="C61">
            <v>7813</v>
          </cell>
        </row>
        <row r="62">
          <cell r="A62" t="str">
            <v>OKT</v>
          </cell>
          <cell r="B62">
            <v>595507</v>
          </cell>
          <cell r="C62">
            <v>7525</v>
          </cell>
        </row>
        <row r="63">
          <cell r="A63" t="str">
            <v>NOV</v>
          </cell>
          <cell r="B63">
            <v>595261</v>
          </cell>
          <cell r="C63">
            <v>7133</v>
          </cell>
        </row>
        <row r="64">
          <cell r="A64" t="str">
            <v>DEC</v>
          </cell>
          <cell r="B64">
            <v>593689</v>
          </cell>
          <cell r="C64">
            <v>7010</v>
          </cell>
        </row>
        <row r="65">
          <cell r="A65">
            <v>2000</v>
          </cell>
          <cell r="B65">
            <v>591806.33333333326</v>
          </cell>
          <cell r="C65">
            <v>7319.166666666667</v>
          </cell>
        </row>
        <row r="68">
          <cell r="B68" t="str">
            <v>Total</v>
          </cell>
          <cell r="C68" t="str">
            <v>A</v>
          </cell>
        </row>
        <row r="69">
          <cell r="A69" t="str">
            <v>JAN</v>
          </cell>
          <cell r="B69">
            <v>593701</v>
          </cell>
          <cell r="C69">
            <v>6896</v>
          </cell>
        </row>
        <row r="70">
          <cell r="A70" t="str">
            <v>FEB</v>
          </cell>
          <cell r="B70">
            <v>594472</v>
          </cell>
          <cell r="C70">
            <v>6875</v>
          </cell>
        </row>
        <row r="71">
          <cell r="A71" t="str">
            <v>MAR</v>
          </cell>
          <cell r="B71">
            <v>598394</v>
          </cell>
          <cell r="C71">
            <v>6951</v>
          </cell>
        </row>
        <row r="72">
          <cell r="A72" t="str">
            <v>APR</v>
          </cell>
          <cell r="B72">
            <v>600445</v>
          </cell>
          <cell r="C72">
            <v>6943</v>
          </cell>
        </row>
        <row r="73">
          <cell r="A73" t="str">
            <v>MAJ</v>
          </cell>
          <cell r="B73">
            <v>603082</v>
          </cell>
          <cell r="C73">
            <v>7062</v>
          </cell>
        </row>
        <row r="74">
          <cell r="A74" t="str">
            <v>JUN</v>
          </cell>
          <cell r="B74">
            <v>604590</v>
          </cell>
          <cell r="C74">
            <v>6940</v>
          </cell>
        </row>
        <row r="75">
          <cell r="A75" t="str">
            <v>JUL</v>
          </cell>
          <cell r="B75">
            <v>604546</v>
          </cell>
          <cell r="C75">
            <v>6781</v>
          </cell>
        </row>
        <row r="76">
          <cell r="A76" t="str">
            <v>AVG</v>
          </cell>
          <cell r="B76">
            <v>604339</v>
          </cell>
          <cell r="C76">
            <v>6635</v>
          </cell>
        </row>
        <row r="77">
          <cell r="A77" t="str">
            <v>SEP</v>
          </cell>
          <cell r="B77">
            <v>607350</v>
          </cell>
          <cell r="C77">
            <v>6806</v>
          </cell>
        </row>
        <row r="78">
          <cell r="A78" t="str">
            <v>OKT</v>
          </cell>
          <cell r="B78">
            <v>608109</v>
          </cell>
          <cell r="C78">
            <v>6804</v>
          </cell>
        </row>
        <row r="79">
          <cell r="A79" t="str">
            <v>NOV</v>
          </cell>
          <cell r="B79">
            <v>607786</v>
          </cell>
          <cell r="C79">
            <v>6467</v>
          </cell>
        </row>
        <row r="80">
          <cell r="A80" t="str">
            <v>DEC</v>
          </cell>
          <cell r="B80">
            <v>605600</v>
          </cell>
          <cell r="C80">
            <v>6305</v>
          </cell>
        </row>
        <row r="81">
          <cell r="A81">
            <v>2001</v>
          </cell>
          <cell r="B81">
            <v>602702</v>
          </cell>
          <cell r="C81">
            <v>6789</v>
          </cell>
        </row>
        <row r="83">
          <cell r="A83" t="str">
            <v>Share</v>
          </cell>
          <cell r="C83">
            <v>1.1264273222919452</v>
          </cell>
        </row>
        <row r="84">
          <cell r="A84" t="str">
            <v>Data without changes</v>
          </cell>
          <cell r="B84" t="str">
            <v>Total</v>
          </cell>
          <cell r="C84" t="str">
            <v>A</v>
          </cell>
        </row>
        <row r="85">
          <cell r="A85" t="str">
            <v>JAN</v>
          </cell>
          <cell r="B85">
            <v>605094</v>
          </cell>
          <cell r="C85">
            <v>6140</v>
          </cell>
        </row>
        <row r="86">
          <cell r="A86" t="str">
            <v>FEB</v>
          </cell>
          <cell r="B86">
            <v>606374</v>
          </cell>
          <cell r="C86">
            <v>6589</v>
          </cell>
          <cell r="H86">
            <v>33441</v>
          </cell>
        </row>
        <row r="87">
          <cell r="A87" t="str">
            <v>MAR</v>
          </cell>
          <cell r="B87">
            <v>607521</v>
          </cell>
          <cell r="C87">
            <v>6753</v>
          </cell>
          <cell r="H87">
            <v>33464</v>
          </cell>
        </row>
        <row r="88">
          <cell r="A88" t="str">
            <v>APR</v>
          </cell>
          <cell r="B88">
            <v>608401</v>
          </cell>
          <cell r="C88">
            <v>6827</v>
          </cell>
          <cell r="H88">
            <v>33641</v>
          </cell>
        </row>
        <row r="89">
          <cell r="A89" t="str">
            <v>MAJ</v>
          </cell>
          <cell r="B89">
            <v>608968</v>
          </cell>
          <cell r="C89">
            <v>6826</v>
          </cell>
          <cell r="H89">
            <v>33740</v>
          </cell>
        </row>
        <row r="90">
          <cell r="A90" t="str">
            <v>JUN</v>
          </cell>
          <cell r="B90">
            <v>609108</v>
          </cell>
          <cell r="C90">
            <v>6750</v>
          </cell>
          <cell r="H90">
            <v>33746</v>
          </cell>
        </row>
        <row r="91">
          <cell r="A91" t="str">
            <v>JUL</v>
          </cell>
          <cell r="B91">
            <v>607911</v>
          </cell>
          <cell r="C91">
            <v>6637</v>
          </cell>
          <cell r="H91">
            <v>33711</v>
          </cell>
        </row>
        <row r="92">
          <cell r="A92" t="str">
            <v>AVG</v>
          </cell>
          <cell r="B92">
            <v>606560</v>
          </cell>
          <cell r="C92">
            <v>6535</v>
          </cell>
          <cell r="H92">
            <v>33763</v>
          </cell>
        </row>
        <row r="94">
          <cell r="A94" t="str">
            <v>Datas with changes</v>
          </cell>
        </row>
        <row r="95">
          <cell r="A95">
            <v>2002</v>
          </cell>
          <cell r="B95" t="str">
            <v>Total</v>
          </cell>
          <cell r="C95" t="str">
            <v>A</v>
          </cell>
          <cell r="H95" t="str">
            <v>F</v>
          </cell>
        </row>
        <row r="96">
          <cell r="A96" t="str">
            <v>JAN</v>
          </cell>
          <cell r="B96">
            <v>605094</v>
          </cell>
          <cell r="C96">
            <v>6140</v>
          </cell>
          <cell r="H96">
            <v>33259</v>
          </cell>
        </row>
        <row r="97">
          <cell r="A97" t="str">
            <v>FEB</v>
          </cell>
          <cell r="B97">
            <v>606374</v>
          </cell>
          <cell r="C97">
            <v>6589</v>
          </cell>
          <cell r="H97">
            <v>33441</v>
          </cell>
        </row>
        <row r="98">
          <cell r="A98" t="str">
            <v>MAR</v>
          </cell>
          <cell r="B98">
            <v>607521</v>
          </cell>
          <cell r="C98">
            <v>6753</v>
          </cell>
          <cell r="H98">
            <v>33464</v>
          </cell>
        </row>
        <row r="99">
          <cell r="A99" t="str">
            <v>APR</v>
          </cell>
          <cell r="B99">
            <v>608401</v>
          </cell>
          <cell r="C99">
            <v>6827</v>
          </cell>
          <cell r="H99">
            <v>33641</v>
          </cell>
        </row>
        <row r="100">
          <cell r="A100" t="str">
            <v>MAJ</v>
          </cell>
          <cell r="B100">
            <v>608968</v>
          </cell>
          <cell r="C100">
            <v>6826</v>
          </cell>
        </row>
        <row r="101">
          <cell r="A101" t="str">
            <v>JUN</v>
          </cell>
          <cell r="B101">
            <v>609108</v>
          </cell>
          <cell r="C101">
            <v>6750</v>
          </cell>
        </row>
        <row r="102">
          <cell r="A102" t="str">
            <v>JUL</v>
          </cell>
          <cell r="B102">
            <v>607911</v>
          </cell>
          <cell r="C102">
            <v>6637</v>
          </cell>
        </row>
        <row r="103">
          <cell r="A103" t="str">
            <v>AVG</v>
          </cell>
          <cell r="B103">
            <v>606560</v>
          </cell>
          <cell r="C103">
            <v>6535</v>
          </cell>
        </row>
        <row r="105">
          <cell r="A105" t="str">
            <v>Data without changes</v>
          </cell>
          <cell r="B105" t="str">
            <v>Total</v>
          </cell>
          <cell r="C105" t="str">
            <v>A</v>
          </cell>
        </row>
        <row r="106">
          <cell r="A106" t="str">
            <v>JAN</v>
          </cell>
          <cell r="B106">
            <v>605094</v>
          </cell>
          <cell r="C106">
            <v>6140</v>
          </cell>
        </row>
        <row r="107">
          <cell r="A107" t="str">
            <v>FEB</v>
          </cell>
          <cell r="B107">
            <v>606374</v>
          </cell>
          <cell r="C107">
            <v>6116</v>
          </cell>
        </row>
        <row r="108">
          <cell r="A108" t="str">
            <v>MAR</v>
          </cell>
          <cell r="B108">
            <v>607521</v>
          </cell>
          <cell r="C108">
            <v>6216</v>
          </cell>
        </row>
        <row r="109">
          <cell r="A109" t="str">
            <v>APR</v>
          </cell>
          <cell r="B109">
            <v>608401</v>
          </cell>
          <cell r="C109">
            <v>6289</v>
          </cell>
        </row>
        <row r="110">
          <cell r="A110" t="str">
            <v>MAJ</v>
          </cell>
          <cell r="B110">
            <v>608968</v>
          </cell>
          <cell r="C110">
            <v>6342</v>
          </cell>
        </row>
        <row r="111">
          <cell r="A111" t="str">
            <v>JUN</v>
          </cell>
          <cell r="B111">
            <v>609108</v>
          </cell>
          <cell r="C111">
            <v>6253</v>
          </cell>
        </row>
        <row r="112">
          <cell r="A112" t="str">
            <v>JUL</v>
          </cell>
          <cell r="B112">
            <v>607911</v>
          </cell>
          <cell r="C112">
            <v>6137</v>
          </cell>
        </row>
        <row r="113">
          <cell r="A113" t="str">
            <v>AVG</v>
          </cell>
          <cell r="B113">
            <v>606560</v>
          </cell>
          <cell r="C113">
            <v>6033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 refreshError="1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 xml:space="preserve"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1"/>
      <sheetData sheetId="2"/>
      <sheetData sheetId="3"/>
      <sheetData sheetId="4" refreshError="1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77.199996948242188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78.980003356933594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78.050003051757813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84.720001220703125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84.389999389648437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94.410003662109375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96.089996337890625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99.010002136230469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91.739997863769531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88.489997863769531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99.260002136230469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97.349998474121094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96.660003662109375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97.180000305175781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97.769996643066406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101.33999633789062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1019.1599731445312</v>
          </cell>
          <cell r="C34" t="str">
            <v>n.a.</v>
          </cell>
          <cell r="D34">
            <v>99.800003051757813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90.139999389648438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748.66998291015625</v>
          </cell>
          <cell r="C36" t="str">
            <v>n.a.</v>
          </cell>
          <cell r="D36">
            <v>80.889999389648437</v>
          </cell>
          <cell r="E36" t="str">
            <v>n.a.</v>
          </cell>
        </row>
        <row r="37">
          <cell r="A37" t="str">
            <v>1991M2</v>
          </cell>
          <cell r="B37">
            <v>695.40997314453125</v>
          </cell>
          <cell r="C37" t="str">
            <v>n.a.</v>
          </cell>
          <cell r="D37">
            <v>81.010002136230469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80.800003051757813</v>
          </cell>
          <cell r="E38" t="str">
            <v>n.a.</v>
          </cell>
        </row>
        <row r="39">
          <cell r="A39" t="str">
            <v>1991M4</v>
          </cell>
          <cell r="B39">
            <v>566.57000732421875</v>
          </cell>
          <cell r="C39" t="str">
            <v>n.a.</v>
          </cell>
          <cell r="D39">
            <v>71.580001831054688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70.459999084472656</v>
          </cell>
          <cell r="E40" t="str">
            <v>n.a.</v>
          </cell>
        </row>
        <row r="41">
          <cell r="A41" t="str">
            <v>1991M6</v>
          </cell>
          <cell r="B41">
            <v>452.98001098632812</v>
          </cell>
          <cell r="C41" t="str">
            <v>n.a.</v>
          </cell>
          <cell r="D41">
            <v>75.339996337890625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68.069999694824219</v>
          </cell>
          <cell r="E42" t="str">
            <v>n.a.</v>
          </cell>
        </row>
        <row r="43">
          <cell r="A43" t="str">
            <v>1991M8</v>
          </cell>
          <cell r="B43">
            <v>352.66000366210937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282.48001098632812</v>
          </cell>
          <cell r="C44" t="str">
            <v>n.a.</v>
          </cell>
          <cell r="D44">
            <v>64.580001831054687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184.85000610351562</v>
          </cell>
          <cell r="C46" t="str">
            <v>n.a.</v>
          </cell>
          <cell r="D46">
            <v>63.080001831054688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74.389999389648438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74.900000000000006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74.430000000000007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153.16999999999999</v>
          </cell>
          <cell r="C50">
            <v>82.42</v>
          </cell>
          <cell r="D50">
            <v>91.97</v>
          </cell>
          <cell r="E50">
            <v>72.709999999999994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151.33000000000001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154.55000000000001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146.86000000000001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138.05000000000001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137.02000000000001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134.58000000000001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128.61000000000001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>
        <row r="1">
          <cell r="A1" t="str">
            <v>Slovenia: Balance of Payments, adjustment scenario, 1997-2006</v>
          </cell>
        </row>
        <row r="4">
          <cell r="B4">
            <v>1991</v>
          </cell>
          <cell r="C4">
            <v>1992</v>
          </cell>
          <cell r="D4">
            <v>1993</v>
          </cell>
          <cell r="E4">
            <v>1994</v>
          </cell>
          <cell r="F4">
            <v>1995</v>
          </cell>
          <cell r="G4">
            <v>1996</v>
          </cell>
          <cell r="H4">
            <v>1997</v>
          </cell>
          <cell r="I4">
            <v>1998</v>
          </cell>
          <cell r="J4">
            <v>1999</v>
          </cell>
        </row>
        <row r="5">
          <cell r="B5" t="str">
            <v>hide</v>
          </cell>
          <cell r="C5" t="str">
            <v>hide</v>
          </cell>
        </row>
        <row r="7">
          <cell r="F7" t="str">
            <v xml:space="preserve">                                                           (In millions of U.S. dollars)                                                       </v>
          </cell>
        </row>
        <row r="8">
          <cell r="I8" t="str">
            <v>(in millions of $US)</v>
          </cell>
        </row>
        <row r="9">
          <cell r="A9" t="str">
            <v>Current account</v>
          </cell>
          <cell r="B9">
            <v>128.99999999999969</v>
          </cell>
          <cell r="C9">
            <v>926.14173248489351</v>
          </cell>
          <cell r="D9">
            <v>191.90020773041761</v>
          </cell>
          <cell r="E9">
            <v>573.04025556000011</v>
          </cell>
          <cell r="F9">
            <v>-99.360048930000602</v>
          </cell>
          <cell r="G9">
            <v>31.393998450000112</v>
          </cell>
          <cell r="H9">
            <v>11.432480380002062</v>
          </cell>
          <cell r="I9">
            <v>-147.15126349999986</v>
          </cell>
          <cell r="J9">
            <v>-782.55904505999922</v>
          </cell>
        </row>
        <row r="10">
          <cell r="A10" t="str">
            <v xml:space="preserve">   Trade balance</v>
          </cell>
          <cell r="B10">
            <v>-262.20000000000027</v>
          </cell>
          <cell r="C10">
            <v>791.11066284179651</v>
          </cell>
          <cell r="D10">
            <v>-154.24676513671875</v>
          </cell>
          <cell r="E10">
            <v>-336.39645397999993</v>
          </cell>
          <cell r="F10">
            <v>-953.04626255000039</v>
          </cell>
          <cell r="G10">
            <v>-824.9203872500002</v>
          </cell>
          <cell r="H10">
            <v>-776.31343202999778</v>
          </cell>
          <cell r="I10">
            <v>-789.3189886199998</v>
          </cell>
          <cell r="J10">
            <v>-1245.2008560199993</v>
          </cell>
        </row>
        <row r="11">
          <cell r="A11" t="str">
            <v xml:space="preserve">       Exports f.o.b  </v>
          </cell>
          <cell r="B11">
            <v>3869.1</v>
          </cell>
          <cell r="C11">
            <v>6682.9</v>
          </cell>
          <cell r="D11">
            <v>6082.8740234375</v>
          </cell>
          <cell r="E11">
            <v>6831.7200468800002</v>
          </cell>
          <cell r="F11">
            <v>8350.2350519800002</v>
          </cell>
          <cell r="G11">
            <v>8352.5825376800003</v>
          </cell>
          <cell r="H11">
            <v>8407.4558870600013</v>
          </cell>
          <cell r="I11">
            <v>9090.8932352299998</v>
          </cell>
          <cell r="J11">
            <v>8622.7025902700007</v>
          </cell>
        </row>
        <row r="12">
          <cell r="A12" t="str">
            <v xml:space="preserve">       Imports f.o.b. </v>
          </cell>
          <cell r="B12">
            <v>-4131.3</v>
          </cell>
          <cell r="C12">
            <v>-5891.7893371582031</v>
          </cell>
          <cell r="D12">
            <v>-6237.1207885742187</v>
          </cell>
          <cell r="E12">
            <v>-7168.1165008600001</v>
          </cell>
          <cell r="F12">
            <v>-9303.2813145300006</v>
          </cell>
          <cell r="G12">
            <v>-9177.5029249300005</v>
          </cell>
          <cell r="H12">
            <v>-9183.769319089999</v>
          </cell>
          <cell r="I12">
            <v>-9880.2122238499996</v>
          </cell>
          <cell r="J12">
            <v>-9867.9034462899999</v>
          </cell>
        </row>
        <row r="13">
          <cell r="A13" t="str">
            <v xml:space="preserve">   Services</v>
          </cell>
          <cell r="B13">
            <v>482.9</v>
          </cell>
          <cell r="C13">
            <v>180.29699822515249</v>
          </cell>
          <cell r="D13">
            <v>375.33881366252899</v>
          </cell>
          <cell r="E13">
            <v>642.98495606000006</v>
          </cell>
          <cell r="F13">
            <v>578.16782365999984</v>
          </cell>
          <cell r="G13">
            <v>633.43706188000033</v>
          </cell>
          <cell r="H13">
            <v>630.26998196</v>
          </cell>
          <cell r="I13">
            <v>492.49674705999996</v>
          </cell>
          <cell r="J13">
            <v>364.09556674000009</v>
          </cell>
        </row>
        <row r="14">
          <cell r="A14" t="str">
            <v xml:space="preserve">       Exports </v>
          </cell>
          <cell r="B14">
            <v>1012.6</v>
          </cell>
          <cell r="C14">
            <v>1219.2969982251525</v>
          </cell>
          <cell r="D14">
            <v>1392.6752580404282</v>
          </cell>
          <cell r="E14">
            <v>1809.1049835000001</v>
          </cell>
          <cell r="F14">
            <v>2027.5451028</v>
          </cell>
          <cell r="G14">
            <v>2135.0594365800002</v>
          </cell>
          <cell r="H14">
            <v>2047.4583747300001</v>
          </cell>
          <cell r="I14">
            <v>2027.47654603</v>
          </cell>
          <cell r="J14">
            <v>1899.1808338000001</v>
          </cell>
        </row>
        <row r="15">
          <cell r="A15" t="str">
            <v xml:space="preserve">          of which:  travel</v>
          </cell>
          <cell r="B15">
            <v>337</v>
          </cell>
          <cell r="C15">
            <v>670.96199798583984</v>
          </cell>
          <cell r="D15">
            <v>734.06251907348633</v>
          </cell>
          <cell r="E15">
            <v>912.95409433000009</v>
          </cell>
          <cell r="F15">
            <v>1083.9858328799999</v>
          </cell>
          <cell r="G15">
            <v>1239.7608450600001</v>
          </cell>
          <cell r="H15">
            <v>1186.9257734399998</v>
          </cell>
          <cell r="I15">
            <v>1088.4101210100002</v>
          </cell>
          <cell r="J15">
            <v>953.6001583100001</v>
          </cell>
        </row>
        <row r="16">
          <cell r="A16" t="str">
            <v xml:space="preserve">       Imports</v>
          </cell>
          <cell r="B16">
            <v>-529.70000000000005</v>
          </cell>
          <cell r="C16">
            <v>-1039</v>
          </cell>
          <cell r="D16">
            <v>-1017.3364443778992</v>
          </cell>
          <cell r="E16">
            <v>-1166.1200274400001</v>
          </cell>
          <cell r="F16">
            <v>-1449.3772791400002</v>
          </cell>
          <cell r="G16">
            <v>-1501.6223746999999</v>
          </cell>
          <cell r="H16">
            <v>-1417.1883927700001</v>
          </cell>
          <cell r="I16">
            <v>-1534.97979897</v>
          </cell>
          <cell r="J16">
            <v>-1535.08526706</v>
          </cell>
        </row>
        <row r="17">
          <cell r="A17" t="str">
            <v xml:space="preserve">   Income, net</v>
          </cell>
          <cell r="B17">
            <v>-106.30000000000001</v>
          </cell>
          <cell r="C17">
            <v>-91.288930066628382</v>
          </cell>
          <cell r="D17">
            <v>-51.3564275703975</v>
          </cell>
          <cell r="E17">
            <v>169.81588152</v>
          </cell>
          <cell r="F17">
            <v>179.35838124</v>
          </cell>
          <cell r="G17">
            <v>132.23847552000001</v>
          </cell>
          <cell r="H17">
            <v>39.419295099999886</v>
          </cell>
          <cell r="I17">
            <v>27.888103049999984</v>
          </cell>
          <cell r="J17">
            <v>-24.484758440000064</v>
          </cell>
        </row>
        <row r="18">
          <cell r="A18" t="str">
            <v xml:space="preserve">   Current transfers, net</v>
          </cell>
          <cell r="B18">
            <v>14.600000000000001</v>
          </cell>
          <cell r="C18">
            <v>46.023001484572887</v>
          </cell>
          <cell r="D18">
            <v>22.164586775004864</v>
          </cell>
          <cell r="E18">
            <v>96.635871959999974</v>
          </cell>
          <cell r="F18">
            <v>96.160008719999951</v>
          </cell>
          <cell r="G18">
            <v>90.638848299999978</v>
          </cell>
          <cell r="H18">
            <v>118.05663534999997</v>
          </cell>
          <cell r="I18">
            <v>121.78287501</v>
          </cell>
          <cell r="J18">
            <v>123.03100266000001</v>
          </cell>
        </row>
        <row r="20">
          <cell r="A20" t="str">
            <v xml:space="preserve">Capital and financial account  </v>
          </cell>
          <cell r="B20" t="e">
            <v>#REF!</v>
          </cell>
          <cell r="C20">
            <v>-12.706073519773781</v>
          </cell>
          <cell r="D20">
            <v>-90.346738169377204</v>
          </cell>
          <cell r="E20">
            <v>138.23277074999993</v>
          </cell>
          <cell r="F20">
            <v>530.52461465999988</v>
          </cell>
          <cell r="G20">
            <v>561.41626682000003</v>
          </cell>
          <cell r="H20">
            <v>1198.4750961299999</v>
          </cell>
          <cell r="I20">
            <v>242.66590560000009</v>
          </cell>
          <cell r="J20">
            <v>663.20659426999987</v>
          </cell>
        </row>
        <row r="21">
          <cell r="A21" t="str">
            <v xml:space="preserve">    Direct investment, net</v>
          </cell>
          <cell r="B21">
            <v>41.400000000000006</v>
          </cell>
          <cell r="C21">
            <v>112.87700011208653</v>
          </cell>
          <cell r="D21">
            <v>111.32028442900628</v>
          </cell>
          <cell r="E21">
            <v>130.95872649</v>
          </cell>
          <cell r="F21">
            <v>182.51027258000002</v>
          </cell>
          <cell r="G21">
            <v>187.65302644000002</v>
          </cell>
          <cell r="H21">
            <v>339.56367733000002</v>
          </cell>
          <cell r="I21">
            <v>249.54314123</v>
          </cell>
          <cell r="J21">
            <v>143.47579866999996</v>
          </cell>
        </row>
        <row r="22">
          <cell r="A22" t="str">
            <v xml:space="preserve">           inflow</v>
          </cell>
          <cell r="E22">
            <v>128.07628385000001</v>
          </cell>
          <cell r="F22">
            <v>177.36906041000003</v>
          </cell>
          <cell r="G22">
            <v>193.99523652000002</v>
          </cell>
          <cell r="H22">
            <v>375.21342549000002</v>
          </cell>
          <cell r="I22">
            <v>247.85358547000001</v>
          </cell>
          <cell r="J22">
            <v>181.18014799999997</v>
          </cell>
        </row>
        <row r="23">
          <cell r="A23" t="str">
            <v xml:space="preserve">           outflow</v>
          </cell>
          <cell r="E23">
            <v>2.8824426400000012</v>
          </cell>
          <cell r="F23">
            <v>5.1412121700000011</v>
          </cell>
          <cell r="G23">
            <v>-6.342210080000001</v>
          </cell>
          <cell r="H23">
            <v>-35.649748159999994</v>
          </cell>
          <cell r="I23">
            <v>1.6895557600000011</v>
          </cell>
          <cell r="J23">
            <v>-37.704349329999999</v>
          </cell>
        </row>
        <row r="24">
          <cell r="A24" t="str">
            <v xml:space="preserve">    Portfolio investment, net</v>
          </cell>
          <cell r="B24">
            <v>0</v>
          </cell>
          <cell r="C24">
            <v>-8.8513975888490677</v>
          </cell>
          <cell r="D24">
            <v>3.0586469507252332</v>
          </cell>
          <cell r="E24">
            <v>-32.504889700000007</v>
          </cell>
          <cell r="F24">
            <v>-13.506837560000005</v>
          </cell>
          <cell r="G24">
            <v>636.87253514000008</v>
          </cell>
          <cell r="H24">
            <v>235.99866790999999</v>
          </cell>
          <cell r="I24">
            <v>89.604574220000018</v>
          </cell>
          <cell r="J24">
            <v>342.74666001999992</v>
          </cell>
        </row>
        <row r="25">
          <cell r="A25" t="str">
            <v xml:space="preserve">           inflow</v>
          </cell>
          <cell r="E25">
            <v>0</v>
          </cell>
          <cell r="F25">
            <v>15.44987583</v>
          </cell>
          <cell r="G25">
            <v>630.47655942000006</v>
          </cell>
          <cell r="H25">
            <v>236.10593066999999</v>
          </cell>
          <cell r="I25">
            <v>119.81568627000001</v>
          </cell>
          <cell r="J25">
            <v>350.56973099999993</v>
          </cell>
        </row>
        <row r="26">
          <cell r="A26" t="str">
            <v xml:space="preserve">              equity</v>
          </cell>
          <cell r="E26">
            <v>0</v>
          </cell>
          <cell r="F26">
            <v>0</v>
          </cell>
          <cell r="G26">
            <v>0</v>
          </cell>
          <cell r="H26">
            <v>52.143867629999995</v>
          </cell>
          <cell r="I26">
            <v>7.2267947599999971</v>
          </cell>
          <cell r="J26">
            <v>-3.1940477300000012</v>
          </cell>
        </row>
        <row r="27">
          <cell r="A27" t="str">
            <v xml:space="preserve">              debt (including government eurobonds)</v>
          </cell>
          <cell r="E27">
            <v>0</v>
          </cell>
          <cell r="F27">
            <v>15.44987583</v>
          </cell>
          <cell r="G27">
            <v>630.47655942000006</v>
          </cell>
          <cell r="H27">
            <v>183.96206304</v>
          </cell>
          <cell r="I27">
            <v>112.58889151000001</v>
          </cell>
          <cell r="J27">
            <v>353.76377872999996</v>
          </cell>
        </row>
        <row r="28">
          <cell r="A28" t="str">
            <v xml:space="preserve">           outflow</v>
          </cell>
          <cell r="E28">
            <v>-32.504889700000007</v>
          </cell>
          <cell r="F28">
            <v>-28.956713390000004</v>
          </cell>
          <cell r="G28">
            <v>6.3959757200000098</v>
          </cell>
          <cell r="H28">
            <v>-0.10726275999999046</v>
          </cell>
          <cell r="I28">
            <v>-30.211112049999997</v>
          </cell>
          <cell r="J28">
            <v>-7.8230709799999971</v>
          </cell>
        </row>
        <row r="29">
          <cell r="A29" t="str">
            <v xml:space="preserve">              equity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-0.52845990000000009</v>
          </cell>
        </row>
        <row r="30">
          <cell r="A30" t="str">
            <v xml:space="preserve">              debt (including government eurobonds)</v>
          </cell>
          <cell r="E30">
            <v>-32.504889700000007</v>
          </cell>
          <cell r="F30">
            <v>-28.956713390000004</v>
          </cell>
          <cell r="G30">
            <v>6.3959757200000098</v>
          </cell>
          <cell r="H30">
            <v>-0.10726275999999046</v>
          </cell>
          <cell r="I30">
            <v>-30.211112049999997</v>
          </cell>
          <cell r="J30">
            <v>-7.2946110799999975</v>
          </cell>
        </row>
        <row r="31">
          <cell r="A31" t="str">
            <v xml:space="preserve">    Other investment, net</v>
          </cell>
          <cell r="B31" t="e">
            <v>#REF!</v>
          </cell>
          <cell r="C31">
            <v>-116.73167604301125</v>
          </cell>
          <cell r="D31">
            <v>-208.83557779394323</v>
          </cell>
          <cell r="E31">
            <v>42.95452285999994</v>
          </cell>
          <cell r="F31">
            <v>368.46783262999986</v>
          </cell>
          <cell r="G31">
            <v>-261.28061663000005</v>
          </cell>
          <cell r="H31">
            <v>621.83160194999982</v>
          </cell>
          <cell r="I31">
            <v>-95.024164619999965</v>
          </cell>
          <cell r="J31">
            <v>177.58977540000001</v>
          </cell>
        </row>
        <row r="32">
          <cell r="A32" t="str">
            <v xml:space="preserve">         Government (excluding government eurobonds)</v>
          </cell>
          <cell r="B32">
            <v>-41.8</v>
          </cell>
          <cell r="C32">
            <v>6.6157159507274628</v>
          </cell>
          <cell r="D32">
            <v>78.641692668199539</v>
          </cell>
          <cell r="E32">
            <v>96.804811170000008</v>
          </cell>
          <cell r="F32">
            <v>140.71140790999999</v>
          </cell>
          <cell r="G32">
            <v>-68.275326370000002</v>
          </cell>
          <cell r="H32">
            <v>-23.26601749000001</v>
          </cell>
          <cell r="I32">
            <v>-21.865089980000008</v>
          </cell>
          <cell r="J32">
            <v>17.246997420000007</v>
          </cell>
        </row>
        <row r="33">
          <cell r="A33" t="str">
            <v xml:space="preserve">         Non government</v>
          </cell>
          <cell r="B33">
            <v>-73.2</v>
          </cell>
          <cell r="C33">
            <v>-139.48281764984131</v>
          </cell>
          <cell r="D33">
            <v>-287.47727046214277</v>
          </cell>
          <cell r="E33">
            <v>-53.85028831000001</v>
          </cell>
          <cell r="F33">
            <v>227.75642472000001</v>
          </cell>
          <cell r="G33">
            <v>-193.00529026000004</v>
          </cell>
          <cell r="H33">
            <v>645.09761943999979</v>
          </cell>
          <cell r="I33">
            <v>-73.159074639999986</v>
          </cell>
          <cell r="J33">
            <v>160.34277798000005</v>
          </cell>
        </row>
        <row r="34">
          <cell r="A34" t="str">
            <v xml:space="preserve">              Bank of Slovenia</v>
          </cell>
          <cell r="B34">
            <v>11</v>
          </cell>
          <cell r="C34">
            <v>6.2657689340412617</v>
          </cell>
          <cell r="D34">
            <v>-13.733517207729165</v>
          </cell>
          <cell r="E34">
            <v>-103.4167212</v>
          </cell>
          <cell r="F34">
            <v>-70.251436110000014</v>
          </cell>
          <cell r="G34">
            <v>128.81332510000004</v>
          </cell>
          <cell r="H34">
            <v>-8.7991217000000006</v>
          </cell>
          <cell r="I34">
            <v>-5.3796978499999994</v>
          </cell>
          <cell r="J34">
            <v>-5.622624430000001</v>
          </cell>
        </row>
        <row r="35">
          <cell r="A35" t="str">
            <v xml:space="preserve">              Private sector</v>
          </cell>
          <cell r="B35" t="e">
            <v>#REF!</v>
          </cell>
          <cell r="C35">
            <v>40.643591100350022</v>
          </cell>
          <cell r="D35">
            <v>-273.7437532544136</v>
          </cell>
          <cell r="E35">
            <v>49.566432889999987</v>
          </cell>
          <cell r="F35">
            <v>298.00786083000003</v>
          </cell>
          <cell r="G35">
            <v>-321.81861536000008</v>
          </cell>
          <cell r="H35">
            <v>653.89674113999979</v>
          </cell>
          <cell r="I35">
            <v>-67.779376789999986</v>
          </cell>
          <cell r="J35">
            <v>165.96540241000005</v>
          </cell>
        </row>
        <row r="37">
          <cell r="A37" t="str">
            <v>Net errors and omissions</v>
          </cell>
          <cell r="D37">
            <v>10.075692117214203</v>
          </cell>
          <cell r="E37">
            <v>-69.919725339999999</v>
          </cell>
          <cell r="F37">
            <v>-194.60954982999999</v>
          </cell>
          <cell r="G37">
            <v>-5.3031099200000043</v>
          </cell>
          <cell r="H37">
            <v>77.24493305</v>
          </cell>
          <cell r="I37">
            <v>62.299842569999996</v>
          </cell>
          <cell r="J37">
            <v>27.271135639999997</v>
          </cell>
        </row>
        <row r="38">
          <cell r="A38" t="str">
            <v>Overall balance</v>
          </cell>
          <cell r="D38">
            <v>111.6291616782546</v>
          </cell>
          <cell r="E38">
            <v>641.35330096999996</v>
          </cell>
          <cell r="F38">
            <v>236.55501589999926</v>
          </cell>
          <cell r="G38">
            <v>587.50715535000018</v>
          </cell>
          <cell r="H38">
            <v>1287.152509560002</v>
          </cell>
          <cell r="I38">
            <v>157.81448467000024</v>
          </cell>
          <cell r="J38">
            <v>-92.081315149999355</v>
          </cell>
        </row>
        <row r="39">
          <cell r="A39" t="str">
            <v xml:space="preserve">Change in official  reserves </v>
          </cell>
          <cell r="B39">
            <v>-106.8</v>
          </cell>
          <cell r="C39">
            <v>-632.57860779762268</v>
          </cell>
          <cell r="D39">
            <v>-112.34639203548431</v>
          </cell>
          <cell r="E39">
            <v>-641.35330111000007</v>
          </cell>
          <cell r="F39">
            <v>-236.55501598000001</v>
          </cell>
          <cell r="G39">
            <v>-587.5071551100001</v>
          </cell>
          <cell r="H39">
            <v>-1287.1525096299999</v>
          </cell>
          <cell r="I39">
            <v>-157.81448455</v>
          </cell>
          <cell r="J39">
            <v>81.064196909999964</v>
          </cell>
        </row>
        <row r="41">
          <cell r="A41" t="str">
            <v>Change in net foreign assets of DMBs (increase: -)</v>
          </cell>
          <cell r="B41">
            <v>-30</v>
          </cell>
          <cell r="C41">
            <v>-188</v>
          </cell>
          <cell r="D41">
            <v>-484</v>
          </cell>
          <cell r="E41">
            <v>-432</v>
          </cell>
          <cell r="F41">
            <v>-170</v>
          </cell>
          <cell r="G41">
            <v>-170</v>
          </cell>
          <cell r="H41">
            <v>-168</v>
          </cell>
          <cell r="I41">
            <v>-167</v>
          </cell>
          <cell r="J41">
            <v>-167</v>
          </cell>
        </row>
        <row r="42">
          <cell r="I42" t="str">
            <v>(in percent of GDP)</v>
          </cell>
        </row>
        <row r="43">
          <cell r="A43" t="str">
            <v>Current account</v>
          </cell>
          <cell r="F43">
            <v>-0.5301091895135388</v>
          </cell>
          <cell r="G43">
            <v>0.16629665982324326</v>
          </cell>
          <cell r="H43">
            <v>6.2795969970612667E-2</v>
          </cell>
          <cell r="I43">
            <v>-0.75134744980708346</v>
          </cell>
          <cell r="J43">
            <v>-3.9106133926533171</v>
          </cell>
        </row>
        <row r="44">
          <cell r="A44" t="str">
            <v xml:space="preserve">   Trade balance</v>
          </cell>
          <cell r="F44">
            <v>-5.0847255738090045</v>
          </cell>
          <cell r="G44">
            <v>-4.3696729245322015</v>
          </cell>
          <cell r="H44">
            <v>-4.2641100920507515</v>
          </cell>
          <cell r="I44">
            <v>-4.0302257356012703</v>
          </cell>
          <cell r="J44">
            <v>-6.2225325677781118</v>
          </cell>
        </row>
        <row r="45">
          <cell r="A45" t="str">
            <v xml:space="preserve">       Exports f.o.b  </v>
          </cell>
          <cell r="F45">
            <v>44.550464530982325</v>
          </cell>
          <cell r="G45">
            <v>44.244334761191531</v>
          </cell>
          <cell r="H45">
            <v>46.180210231244267</v>
          </cell>
          <cell r="I45">
            <v>46.417674482003576</v>
          </cell>
          <cell r="J45">
            <v>43.089472217129604</v>
          </cell>
        </row>
        <row r="46">
          <cell r="A46" t="str">
            <v xml:space="preserve">       Imports f.o.b. </v>
          </cell>
          <cell r="F46">
            <v>-49.635190104791334</v>
          </cell>
          <cell r="G46">
            <v>-48.614007685723735</v>
          </cell>
          <cell r="H46">
            <v>-50.444320323295024</v>
          </cell>
          <cell r="I46">
            <v>-50.447900217604847</v>
          </cell>
          <cell r="J46">
            <v>-49.312004784907721</v>
          </cell>
        </row>
        <row r="47">
          <cell r="A47" t="str">
            <v xml:space="preserve">   Services</v>
          </cell>
          <cell r="F47">
            <v>3.0846610856555992</v>
          </cell>
          <cell r="G47">
            <v>3.3553695865361401</v>
          </cell>
          <cell r="H47">
            <v>3.4619272060829562</v>
          </cell>
          <cell r="I47">
            <v>2.5146652916222876</v>
          </cell>
          <cell r="J47">
            <v>1.8194627082611738</v>
          </cell>
        </row>
        <row r="48">
          <cell r="A48" t="str">
            <v xml:space="preserve">       Exports </v>
          </cell>
          <cell r="F48">
            <v>10.817429165163418</v>
          </cell>
          <cell r="G48">
            <v>11.309590060432345</v>
          </cell>
          <cell r="H48">
            <v>11.24621519933029</v>
          </cell>
          <cell r="I48">
            <v>10.352200152214907</v>
          </cell>
          <cell r="J48">
            <v>9.4906091120055276</v>
          </cell>
        </row>
        <row r="49">
          <cell r="A49" t="str">
            <v xml:space="preserve">          of which:  travel</v>
          </cell>
          <cell r="F49">
            <v>5.7833189244603114</v>
          </cell>
          <cell r="G49">
            <v>6.5671178471093636</v>
          </cell>
          <cell r="H49">
            <v>6.5195086935518534</v>
          </cell>
          <cell r="I49">
            <v>5.557371029743714</v>
          </cell>
          <cell r="J49">
            <v>4.7653420835963791</v>
          </cell>
        </row>
        <row r="50">
          <cell r="A50" t="str">
            <v xml:space="preserve">       Imports</v>
          </cell>
          <cell r="F50">
            <v>-7.7327680795078182</v>
          </cell>
          <cell r="G50">
            <v>-7.9542204738962052</v>
          </cell>
          <cell r="H50">
            <v>-7.7842879932473341</v>
          </cell>
          <cell r="I50">
            <v>-7.8375348605926192</v>
          </cell>
          <cell r="J50">
            <v>-7.6711464037443555</v>
          </cell>
        </row>
        <row r="51">
          <cell r="A51" t="str">
            <v xml:space="preserve">   Income, net</v>
          </cell>
          <cell r="F51">
            <v>0.95691907497529971</v>
          </cell>
          <cell r="G51">
            <v>0.70047836735793834</v>
          </cell>
          <cell r="H51">
            <v>0.21652106883929467</v>
          </cell>
          <cell r="I51">
            <v>0.14239534617774216</v>
          </cell>
          <cell r="J51">
            <v>-0.12235552687785284</v>
          </cell>
        </row>
        <row r="52">
          <cell r="A52" t="str">
            <v xml:space="preserve">   Current transfers, net</v>
          </cell>
          <cell r="F52">
            <v>0.51303622366456592</v>
          </cell>
          <cell r="G52">
            <v>0.48012163046136597</v>
          </cell>
          <cell r="H52">
            <v>0.64845778709911339</v>
          </cell>
          <cell r="I52">
            <v>0.62181764799415662</v>
          </cell>
          <cell r="J52">
            <v>0.61481199374147377</v>
          </cell>
        </row>
        <row r="54">
          <cell r="A54" t="str">
            <v xml:space="preserve">Capital and financial account  </v>
          </cell>
          <cell r="F54">
            <v>2.8304733796228949</v>
          </cell>
          <cell r="G54">
            <v>2.9738693556761766</v>
          </cell>
          <cell r="H54">
            <v>6.5829464513013258</v>
          </cell>
          <cell r="I54">
            <v>1.2390407325839012</v>
          </cell>
          <cell r="J54">
            <v>3.3141839021864579</v>
          </cell>
        </row>
        <row r="55">
          <cell r="A55" t="str">
            <v xml:space="preserve">    Direct investment, net</v>
          </cell>
          <cell r="F55">
            <v>0.97373515529807897</v>
          </cell>
          <cell r="G55">
            <v>0.99401392124024412</v>
          </cell>
          <cell r="H55">
            <v>1.8651447259008236</v>
          </cell>
          <cell r="I55">
            <v>1.2741555751575966</v>
          </cell>
          <cell r="J55">
            <v>0.71697897218415596</v>
          </cell>
        </row>
        <row r="56">
          <cell r="A56" t="str">
            <v xml:space="preserve">           inflow</v>
          </cell>
          <cell r="F56">
            <v>0.94630558128009612</v>
          </cell>
          <cell r="G56">
            <v>1.0276091433933274</v>
          </cell>
          <cell r="H56">
            <v>2.0609605454347175</v>
          </cell>
          <cell r="I56">
            <v>1.2655287826898387</v>
          </cell>
          <cell r="J56">
            <v>0.90539559631233579</v>
          </cell>
        </row>
        <row r="57">
          <cell r="A57" t="str">
            <v xml:space="preserve">           outflow</v>
          </cell>
          <cell r="F57">
            <v>2.7429574017982784E-2</v>
          </cell>
          <cell r="G57">
            <v>-3.3595222153083242E-2</v>
          </cell>
          <cell r="H57">
            <v>-0.19581581953389365</v>
          </cell>
          <cell r="I57">
            <v>8.626792467757988E-3</v>
          </cell>
          <cell r="J57">
            <v>-0.18841662412817972</v>
          </cell>
        </row>
        <row r="58">
          <cell r="A58" t="str">
            <v xml:space="preserve">    Portfolio investment, net</v>
          </cell>
          <cell r="F58">
            <v>-7.2062149615756868E-2</v>
          </cell>
          <cell r="G58">
            <v>3.3735675783898995</v>
          </cell>
          <cell r="H58">
            <v>1.2962860875846332</v>
          </cell>
          <cell r="I58">
            <v>0.45751675337294417</v>
          </cell>
          <cell r="J58">
            <v>1.7127776969961923</v>
          </cell>
        </row>
        <row r="59">
          <cell r="A59" t="str">
            <v xml:space="preserve">           inflow</v>
          </cell>
          <cell r="F59">
            <v>8.2428714986805943E-2</v>
          </cell>
          <cell r="G59">
            <v>3.3396875551032648</v>
          </cell>
          <cell r="H59">
            <v>1.2968752571114583</v>
          </cell>
          <cell r="I59">
            <v>0.61177327455193875</v>
          </cell>
          <cell r="J59">
            <v>1.7518712405941963</v>
          </cell>
        </row>
        <row r="60">
          <cell r="A60" t="str">
            <v xml:space="preserve">              equity</v>
          </cell>
          <cell r="F60">
            <v>0</v>
          </cell>
          <cell r="G60">
            <v>0</v>
          </cell>
          <cell r="H60">
            <v>0.28641420208100909</v>
          </cell>
          <cell r="I60">
            <v>3.6899675096606951E-2</v>
          </cell>
          <cell r="J60">
            <v>-1.5961333408080744E-2</v>
          </cell>
        </row>
        <row r="61">
          <cell r="A61" t="str">
            <v xml:space="preserve">              debt</v>
          </cell>
          <cell r="F61">
            <v>8.2428714986805943E-2</v>
          </cell>
          <cell r="G61">
            <v>3.3396875551032648</v>
          </cell>
          <cell r="H61">
            <v>1.0104610550304494</v>
          </cell>
          <cell r="I61">
            <v>0.57487359945533179</v>
          </cell>
          <cell r="J61">
            <v>1.7678325740022773</v>
          </cell>
        </row>
        <row r="62">
          <cell r="A62" t="str">
            <v xml:space="preserve">           outflow</v>
          </cell>
          <cell r="F62">
            <v>-0.15449086460256281</v>
          </cell>
          <cell r="G62">
            <v>3.3880023286634309E-2</v>
          </cell>
          <cell r="H62">
            <v>-5.8916952682522088E-4</v>
          </cell>
          <cell r="I62">
            <v>-0.15425652117899463</v>
          </cell>
          <cell r="J62">
            <v>-3.9093543598004057E-2</v>
          </cell>
        </row>
        <row r="63">
          <cell r="A63" t="str">
            <v xml:space="preserve">              equity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-2.6408261146119469E-3</v>
          </cell>
        </row>
        <row r="64">
          <cell r="A64" t="str">
            <v xml:space="preserve">              debt</v>
          </cell>
          <cell r="F64">
            <v>-0.15449086460256281</v>
          </cell>
          <cell r="G64">
            <v>3.3880023286634309E-2</v>
          </cell>
          <cell r="H64">
            <v>-5.8916952682522088E-4</v>
          </cell>
          <cell r="I64">
            <v>-0.15425652117899463</v>
          </cell>
          <cell r="J64">
            <v>-3.6452717483392114E-2</v>
          </cell>
        </row>
        <row r="65">
          <cell r="A65" t="str">
            <v xml:space="preserve">    Other investment, net</v>
          </cell>
          <cell r="F65">
            <v>1.9658623986277288</v>
          </cell>
          <cell r="G65">
            <v>-1.384025481536781</v>
          </cell>
          <cell r="H65">
            <v>3.4155771367982979</v>
          </cell>
          <cell r="I65">
            <v>-0.4851889277680958</v>
          </cell>
          <cell r="J65">
            <v>0.88745374353738138</v>
          </cell>
        </row>
        <row r="66">
          <cell r="A66" t="str">
            <v xml:space="preserve">         Government</v>
          </cell>
          <cell r="F66">
            <v>0.75072839844341854</v>
          </cell>
          <cell r="G66">
            <v>-0.36166016704612408</v>
          </cell>
          <cell r="H66">
            <v>-0.12779485177979605</v>
          </cell>
          <cell r="I66">
            <v>-0.11164212393103533</v>
          </cell>
          <cell r="J66">
            <v>8.6186901192277565E-2</v>
          </cell>
        </row>
        <row r="67">
          <cell r="A67" t="str">
            <v xml:space="preserve">         Non government</v>
          </cell>
          <cell r="F67">
            <v>1.2151340001843112</v>
          </cell>
          <cell r="G67">
            <v>-1.0223653144906566</v>
          </cell>
          <cell r="H67">
            <v>3.5433719885780937</v>
          </cell>
          <cell r="I67">
            <v>-0.37354680383706063</v>
          </cell>
          <cell r="J67">
            <v>0.80126684234510404</v>
          </cell>
        </row>
        <row r="68">
          <cell r="A68" t="str">
            <v xml:space="preserve">              Bank of Slovenia</v>
          </cell>
          <cell r="F68">
            <v>-0.37480790578787443</v>
          </cell>
          <cell r="G68">
            <v>0.6823350564590307</v>
          </cell>
          <cell r="H68">
            <v>-4.8331539934894398E-2</v>
          </cell>
          <cell r="I68">
            <v>-2.7468484905874786E-2</v>
          </cell>
          <cell r="J68">
            <v>-2.8097445856155045E-2</v>
          </cell>
        </row>
        <row r="69">
          <cell r="A69" t="str">
            <v xml:space="preserve">              Private sector</v>
          </cell>
          <cell r="F69">
            <v>1.5899419059721858</v>
          </cell>
          <cell r="G69">
            <v>-1.7047003709496875</v>
          </cell>
          <cell r="H69">
            <v>3.5917035285129884</v>
          </cell>
          <cell r="I69">
            <v>-0.34607831893118579</v>
          </cell>
          <cell r="J69">
            <v>0.82936428820125918</v>
          </cell>
        </row>
        <row r="71">
          <cell r="A71" t="str">
            <v>Net errors and omissions</v>
          </cell>
          <cell r="F71">
            <v>-1.0382876401827805</v>
          </cell>
          <cell r="G71">
            <v>-2.8091020892928163E-2</v>
          </cell>
          <cell r="H71">
            <v>0.42428854762564755</v>
          </cell>
          <cell r="I71">
            <v>0.31810007420257269</v>
          </cell>
          <cell r="J71">
            <v>0.13627964425160086</v>
          </cell>
        </row>
        <row r="72">
          <cell r="A72" t="str">
            <v>Overall balance</v>
          </cell>
          <cell r="F72">
            <v>1.2620765499265754</v>
          </cell>
          <cell r="G72">
            <v>3.1120749946064921</v>
          </cell>
          <cell r="H72">
            <v>7.0700309688975862</v>
          </cell>
          <cell r="I72">
            <v>0.80579335697939058</v>
          </cell>
          <cell r="J72">
            <v>-0.46014984621525862</v>
          </cell>
        </row>
        <row r="73">
          <cell r="A73" t="str">
            <v xml:space="preserve">Change in official  reserves </v>
          </cell>
          <cell r="F73">
            <v>-1.2620765503533982</v>
          </cell>
          <cell r="G73">
            <v>-3.1120749933351912</v>
          </cell>
          <cell r="H73">
            <v>-7.0700309692820689</v>
          </cell>
          <cell r="I73">
            <v>-0.80579335636667504</v>
          </cell>
          <cell r="J73">
            <v>0.4050949715578665</v>
          </cell>
        </row>
        <row r="75">
          <cell r="A75" t="str">
            <v>Memorandum items:</v>
          </cell>
          <cell r="F75" t="str">
            <v>(in percent of GDP)</v>
          </cell>
        </row>
        <row r="76">
          <cell r="A76" t="str">
            <v>External debt (percent of GDP)</v>
          </cell>
          <cell r="F76">
            <v>15.845647318112697</v>
          </cell>
          <cell r="G76">
            <v>21.241308492553713</v>
          </cell>
          <cell r="H76">
            <v>22.937801936313598</v>
          </cell>
          <cell r="I76">
            <v>25.320421415160531</v>
          </cell>
          <cell r="J76">
            <v>27.439690684826225</v>
          </cell>
        </row>
        <row r="77">
          <cell r="A77" t="str">
            <v>External debt (percent of XGS)</v>
          </cell>
          <cell r="F77">
            <v>28.618837128015468</v>
          </cell>
          <cell r="G77">
            <v>38.235477620630185</v>
          </cell>
          <cell r="H77">
            <v>39.942938750461074</v>
          </cell>
          <cell r="I77">
            <v>44.601862481299989</v>
          </cell>
          <cell r="J77">
            <v>52.186474404750719</v>
          </cell>
        </row>
        <row r="78">
          <cell r="A78" t="str">
            <v>Short-term debt/foreign reserves</v>
          </cell>
          <cell r="F78">
            <v>2.7753292675673595</v>
          </cell>
          <cell r="G78">
            <v>2.1503357867106816</v>
          </cell>
          <cell r="H78">
            <v>4.0943607147050347</v>
          </cell>
          <cell r="I78">
            <v>3.0787575971267636</v>
          </cell>
          <cell r="J78">
            <v>3.8250401981431237</v>
          </cell>
        </row>
        <row r="79">
          <cell r="A79" t="str">
            <v>Debt service (percent of XGS)</v>
          </cell>
          <cell r="F79">
            <v>7.1209833796644544</v>
          </cell>
          <cell r="G79">
            <v>8.9247897887555734</v>
          </cell>
          <cell r="H79">
            <v>8.8092544514307125</v>
          </cell>
          <cell r="I79">
            <v>13.814974948835811</v>
          </cell>
          <cell r="J79">
            <v>8.0403856030630312</v>
          </cell>
        </row>
        <row r="80">
          <cell r="A80" t="str">
            <v>Foreign exchange reserves</v>
          </cell>
        </row>
        <row r="81">
          <cell r="A81" t="str">
            <v xml:space="preserve">    Bank of Slovenia (million of $US)</v>
          </cell>
          <cell r="B81">
            <v>112.1</v>
          </cell>
          <cell r="C81">
            <v>715.54424700000004</v>
          </cell>
          <cell r="D81">
            <v>770.06670099999997</v>
          </cell>
          <cell r="E81">
            <v>1480.1183127679999</v>
          </cell>
          <cell r="F81">
            <v>1801.5880344110001</v>
          </cell>
          <cell r="G81">
            <v>2278.713878215</v>
          </cell>
          <cell r="H81">
            <v>3297.2180373640003</v>
          </cell>
          <cell r="I81">
            <v>3572.8697869120001</v>
          </cell>
          <cell r="J81">
            <v>3058.7913835990003</v>
          </cell>
        </row>
        <row r="82">
          <cell r="A82" t="str">
            <v xml:space="preserve">       (in months of MGNFS)</v>
          </cell>
          <cell r="B82">
            <v>0.28860759493670884</v>
          </cell>
          <cell r="C82">
            <v>1.2388965450103686</v>
          </cell>
          <cell r="D82">
            <v>1.2738100336473501</v>
          </cell>
          <cell r="E82">
            <v>2.1311393902614539</v>
          </cell>
          <cell r="F82">
            <v>2.0105777770772852</v>
          </cell>
          <cell r="G82">
            <v>2.5605623842176852</v>
          </cell>
          <cell r="H82">
            <v>3.7323624453385182</v>
          </cell>
          <cell r="I82">
            <v>3.7559103129613702</v>
          </cell>
          <cell r="J82">
            <v>3.2189365021658931</v>
          </cell>
        </row>
        <row r="83">
          <cell r="A83" t="str">
            <v xml:space="preserve">    Deposit money banks (million of $US)</v>
          </cell>
          <cell r="B83">
            <v>296.60000000000002</v>
          </cell>
          <cell r="C83">
            <v>448.11750699999999</v>
          </cell>
          <cell r="D83">
            <v>796.45774500000005</v>
          </cell>
          <cell r="E83">
            <v>1283.131247153</v>
          </cell>
          <cell r="F83">
            <v>1624.0927389589999</v>
          </cell>
          <cell r="G83">
            <v>1845.397132582</v>
          </cell>
          <cell r="H83">
            <v>1079.688673312</v>
          </cell>
          <cell r="I83">
            <v>1208.5825530969998</v>
          </cell>
          <cell r="J83">
            <v>1056.4228072799999</v>
          </cell>
        </row>
        <row r="84">
          <cell r="A84" t="str">
            <v xml:space="preserve">       (in months of MGNFS)</v>
          </cell>
          <cell r="B84">
            <v>0.76361295859257683</v>
          </cell>
          <cell r="C84">
            <v>0.77587267804692406</v>
          </cell>
          <cell r="D84">
            <v>1.3174649230250806</v>
          </cell>
          <cell r="E84">
            <v>1.8475087566271371</v>
          </cell>
          <cell r="F84">
            <v>1.8124924824620652</v>
          </cell>
          <cell r="G84">
            <v>2.0736497577897364</v>
          </cell>
          <cell r="H84">
            <v>1.2221786400722043</v>
          </cell>
          <cell r="I84">
            <v>1.2704990514545187</v>
          </cell>
          <cell r="J84">
            <v>1.1117325471451507</v>
          </cell>
        </row>
        <row r="85">
          <cell r="A85" t="str">
            <v>Export of GS volume growth (in percent)</v>
          </cell>
          <cell r="D85">
            <v>-1.6201799050405419</v>
          </cell>
          <cell r="E85">
            <v>7.1841639401958313</v>
          </cell>
          <cell r="F85">
            <v>-1.1216352375151617</v>
          </cell>
          <cell r="G85">
            <v>0.98844856873543385</v>
          </cell>
          <cell r="H85">
            <v>10.151424588822721</v>
          </cell>
          <cell r="I85">
            <v>5.7152771621242549</v>
          </cell>
          <cell r="J85">
            <v>-2.2134607262402017</v>
          </cell>
        </row>
        <row r="86">
          <cell r="A86" t="str">
            <v>Import of GS volume growth (in percent)</v>
          </cell>
          <cell r="D86">
            <v>6.2907382114488319</v>
          </cell>
          <cell r="E86">
            <v>10.945801695750923</v>
          </cell>
          <cell r="F86">
            <v>17.26658270129635</v>
          </cell>
          <cell r="G86">
            <v>-1.0537522736061011</v>
          </cell>
          <cell r="H86">
            <v>7.5049560245081581</v>
          </cell>
          <cell r="I86">
            <v>7.6945467075752561</v>
          </cell>
          <cell r="J86">
            <v>2.2180453307570902</v>
          </cell>
        </row>
        <row r="87">
          <cell r="A87" t="str">
            <v>Export of Goods volume growth (in percent)</v>
          </cell>
          <cell r="D87">
            <v>-3.5000000000000004</v>
          </cell>
          <cell r="E87">
            <v>6.1</v>
          </cell>
          <cell r="F87">
            <v>8.4</v>
          </cell>
          <cell r="G87">
            <v>-0.74902234521322386</v>
          </cell>
          <cell r="H87">
            <v>11.741619593577891</v>
          </cell>
          <cell r="I87">
            <v>8.2126641879183957</v>
          </cell>
          <cell r="J87">
            <v>-1.9069119082103958</v>
          </cell>
        </row>
        <row r="88">
          <cell r="A88" t="str">
            <v>Import of Goods volume growth (in percent)</v>
          </cell>
          <cell r="D88">
            <v>8.4867425996502313</v>
          </cell>
          <cell r="E88">
            <v>10.815437698289788</v>
          </cell>
          <cell r="F88">
            <v>16.633405815254278</v>
          </cell>
          <cell r="G88">
            <v>-1.498450588101452</v>
          </cell>
          <cell r="H88">
            <v>9.5930082985176348</v>
          </cell>
          <cell r="I88">
            <v>7.7903677656897985</v>
          </cell>
          <cell r="J88">
            <v>2.8265416526024545</v>
          </cell>
        </row>
        <row r="89">
          <cell r="A89" t="str">
            <v>Tourism receipts (percent change)</v>
          </cell>
          <cell r="B89" t="str">
            <v>...</v>
          </cell>
          <cell r="C89">
            <v>99.098515722801153</v>
          </cell>
          <cell r="D89">
            <v>9.4044850940989022</v>
          </cell>
          <cell r="E89">
            <v>24.370073475799558</v>
          </cell>
          <cell r="F89">
            <v>18.733881540398457</v>
          </cell>
          <cell r="G89">
            <v>14.37057639084891</v>
          </cell>
          <cell r="H89">
            <v>-4.2617148162509721</v>
          </cell>
          <cell r="I89">
            <v>-8.3000685160351075</v>
          </cell>
          <cell r="J89">
            <v>-12.385952693540004</v>
          </cell>
        </row>
        <row r="90">
          <cell r="A90" t="str">
            <v>Change in the terms of trade (percent change)</v>
          </cell>
          <cell r="H90">
            <v>-1.3458695199816018</v>
          </cell>
          <cell r="I90">
            <v>0.11485381029752162</v>
          </cell>
          <cell r="J90">
            <v>-0.44913134707084135</v>
          </cell>
        </row>
        <row r="92">
          <cell r="A92" t="str">
            <v>Gross domestic product (in billions of $US)</v>
          </cell>
          <cell r="B92">
            <v>12.673</v>
          </cell>
          <cell r="C92">
            <v>12.522635010456391</v>
          </cell>
          <cell r="D92">
            <v>12.67303956199223</v>
          </cell>
          <cell r="E92">
            <v>14.385617464618155</v>
          </cell>
          <cell r="F92">
            <v>18.74331758353021</v>
          </cell>
          <cell r="G92">
            <v>18.878309692671394</v>
          </cell>
          <cell r="H92">
            <v>18.205754900118983</v>
          </cell>
          <cell r="I92">
            <v>19.584982092876274</v>
          </cell>
          <cell r="J92">
            <v>20.011158518767299</v>
          </cell>
        </row>
        <row r="95">
          <cell r="A95" t="str">
            <v xml:space="preserve">  Sources:  Bank of Slovenia and staff estimates.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/>
      <sheetData sheetId="66"/>
      <sheetData sheetId="6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0"/>
      <sheetData sheetId="1"/>
      <sheetData sheetId="2" refreshError="1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3"/>
      <sheetData sheetId="4" refreshError="1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 refreshError="1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6"/>
      <sheetData sheetId="7"/>
      <sheetData sheetId="8"/>
      <sheetData sheetId="9"/>
      <sheetData sheetId="10" refreshError="1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</sheetNames>
    <sheetDataSet>
      <sheetData sheetId="0" refreshError="1"/>
      <sheetData sheetId="1" refreshError="1">
        <row r="20">
          <cell r="A20" t="str">
            <v>October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 xml:space="preserve">Slovenia: HICP: Total excl Energy, Food, Alcohol, Tobacco (NSA, 1996=100) </v>
          </cell>
          <cell r="C3" t="str">
            <v xml:space="preserve">Slovenia: Consumer Price Index: Total Goods (NSA, 2000=100) </v>
          </cell>
          <cell r="E3" t="str">
            <v xml:space="preserve">Slovenia: PPI: Intermediate Goods (NSA, 2000=100) </v>
          </cell>
          <cell r="F3" t="str">
            <v xml:space="preserve">Slovenia: PPI: Capital Goods (NSA, 2000=100) </v>
          </cell>
          <cell r="G3" t="str">
            <v xml:space="preserve">Slovenia: PPI: Consumer Goods (NSA, 2000=100) </v>
          </cell>
          <cell r="H3" t="str">
            <v xml:space="preserve">Slovenia: PPI: Durable Consumer Goods (NSA, 2000=100) </v>
          </cell>
          <cell r="J3" t="str">
            <v xml:space="preserve">EU 15: EICP: Food (NSA, 1996=100) </v>
          </cell>
          <cell r="K3" t="str">
            <v xml:space="preserve"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  <sheetData sheetId="35"/>
      <sheetData sheetId="36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P"/>
      <sheetName val="LS"/>
      <sheetName val="ZPIZ"/>
      <sheetName val="ZZZS"/>
    </sheetNames>
    <sheetDataSet>
      <sheetData sheetId="0"/>
      <sheetData sheetId="1" refreshError="1">
        <row r="1">
          <cell r="B1" t="str">
            <v>OCENA 1-12/2000</v>
          </cell>
        </row>
        <row r="2">
          <cell r="A2">
            <v>7000</v>
          </cell>
          <cell r="B2">
            <v>168084529.20554003</v>
          </cell>
        </row>
        <row r="3">
          <cell r="A3">
            <v>7001</v>
          </cell>
          <cell r="B3">
            <v>51311257.489250004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3718498.10984</v>
          </cell>
        </row>
        <row r="6">
          <cell r="A6">
            <v>7011</v>
          </cell>
          <cell r="B6">
            <v>2402270.01865</v>
          </cell>
        </row>
        <row r="7">
          <cell r="A7">
            <v>7012</v>
          </cell>
          <cell r="B7">
            <v>367275.22435999999</v>
          </cell>
        </row>
        <row r="8">
          <cell r="A8">
            <v>7013</v>
          </cell>
          <cell r="B8">
            <v>32451.976910000001</v>
          </cell>
        </row>
        <row r="9">
          <cell r="A9">
            <v>7020</v>
          </cell>
          <cell r="B9">
            <v>63222378.782150008</v>
          </cell>
        </row>
        <row r="10">
          <cell r="A10">
            <v>7021</v>
          </cell>
          <cell r="B10">
            <v>4376234.4516700003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1042708.3703600002</v>
          </cell>
        </row>
        <row r="15">
          <cell r="A15">
            <v>7040</v>
          </cell>
          <cell r="B15">
            <v>410803414.13252002</v>
          </cell>
        </row>
        <row r="16">
          <cell r="A16">
            <v>7041</v>
          </cell>
          <cell r="B16">
            <v>7905257.0202599987</v>
          </cell>
        </row>
        <row r="17">
          <cell r="A17">
            <v>7042</v>
          </cell>
          <cell r="B17">
            <v>135415367.11741999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15626748.317160001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16306971.605929997</v>
          </cell>
        </row>
        <row r="22">
          <cell r="A22">
            <v>7047</v>
          </cell>
          <cell r="B22">
            <v>4969588.7784500001</v>
          </cell>
        </row>
        <row r="23">
          <cell r="A23">
            <v>7048</v>
          </cell>
          <cell r="B23">
            <v>4695543.0908599999</v>
          </cell>
        </row>
        <row r="24">
          <cell r="A24">
            <v>7050</v>
          </cell>
          <cell r="B24">
            <v>36038259.703370005</v>
          </cell>
        </row>
        <row r="25">
          <cell r="A25">
            <v>7051</v>
          </cell>
          <cell r="B25">
            <v>2189516.54427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233292.22389000002</v>
          </cell>
        </row>
        <row r="32">
          <cell r="A32">
            <v>7100</v>
          </cell>
          <cell r="B32">
            <v>348013.67935000005</v>
          </cell>
        </row>
        <row r="33">
          <cell r="A33">
            <v>7101</v>
          </cell>
          <cell r="B33">
            <v>3898190.3339399993</v>
          </cell>
        </row>
        <row r="34">
          <cell r="A34">
            <v>7102</v>
          </cell>
          <cell r="B34">
            <v>5643306.3510999996</v>
          </cell>
        </row>
        <row r="35">
          <cell r="A35">
            <v>7103</v>
          </cell>
          <cell r="B35">
            <v>4034567.8938899999</v>
          </cell>
        </row>
        <row r="36">
          <cell r="A36">
            <v>7110</v>
          </cell>
          <cell r="B36">
            <v>7509924.1503799995</v>
          </cell>
        </row>
        <row r="37">
          <cell r="A37">
            <v>7111</v>
          </cell>
          <cell r="B37">
            <v>11702546.51761</v>
          </cell>
        </row>
        <row r="38">
          <cell r="A38">
            <v>7120</v>
          </cell>
          <cell r="B38">
            <v>7230942.1754399994</v>
          </cell>
        </row>
        <row r="39">
          <cell r="A39">
            <v>7130</v>
          </cell>
          <cell r="B39">
            <v>4970409.2226000009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8421207.292510001</v>
          </cell>
        </row>
        <row r="42">
          <cell r="A42">
            <v>7200</v>
          </cell>
          <cell r="B42">
            <v>427839.62583000003</v>
          </cell>
        </row>
        <row r="43">
          <cell r="A43">
            <v>7201</v>
          </cell>
          <cell r="B43">
            <v>54152.870699999999</v>
          </cell>
        </row>
        <row r="44">
          <cell r="A44">
            <v>7202</v>
          </cell>
          <cell r="B44">
            <v>9942.1666999999998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3897.0179999999996</v>
          </cell>
        </row>
        <row r="49">
          <cell r="A49">
            <v>7221</v>
          </cell>
          <cell r="B49">
            <v>1318.8565000000001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7205.71144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5744357.5786700007</v>
          </cell>
        </row>
        <row r="54">
          <cell r="A54">
            <v>7311</v>
          </cell>
          <cell r="B54">
            <v>1457529.1908799999</v>
          </cell>
        </row>
        <row r="55">
          <cell r="A55">
            <v>7400</v>
          </cell>
          <cell r="B55">
            <v>0</v>
          </cell>
        </row>
        <row r="56">
          <cell r="A56">
            <v>7401</v>
          </cell>
          <cell r="B56">
            <v>0</v>
          </cell>
        </row>
        <row r="57">
          <cell r="A57">
            <v>7402</v>
          </cell>
          <cell r="B57">
            <v>0</v>
          </cell>
        </row>
        <row r="58">
          <cell r="A58">
            <v>7403</v>
          </cell>
          <cell r="B58">
            <v>0</v>
          </cell>
        </row>
        <row r="59">
          <cell r="A59">
            <v>4000</v>
          </cell>
          <cell r="B59">
            <v>97265346.111592188</v>
          </cell>
        </row>
        <row r="60">
          <cell r="A60">
            <v>4001</v>
          </cell>
          <cell r="B60">
            <v>3738295.1632000054</v>
          </cell>
        </row>
        <row r="61">
          <cell r="A61">
            <v>4002</v>
          </cell>
          <cell r="B61">
            <v>8621803.1542800032</v>
          </cell>
        </row>
        <row r="62">
          <cell r="A62">
            <v>4003</v>
          </cell>
          <cell r="B62">
            <v>2505608.2352599995</v>
          </cell>
        </row>
        <row r="63">
          <cell r="A63">
            <v>4004</v>
          </cell>
          <cell r="B63">
            <v>1663987.4132099997</v>
          </cell>
        </row>
        <row r="64">
          <cell r="A64">
            <v>4005</v>
          </cell>
          <cell r="B64">
            <v>15717.282799999999</v>
          </cell>
        </row>
        <row r="65">
          <cell r="A65">
            <v>4009</v>
          </cell>
          <cell r="B65">
            <v>696560.35642000008</v>
          </cell>
        </row>
        <row r="66">
          <cell r="A66">
            <v>4010</v>
          </cell>
          <cell r="B66">
            <v>11582981.567600001</v>
          </cell>
        </row>
        <row r="67">
          <cell r="A67">
            <v>4011</v>
          </cell>
          <cell r="B67">
            <v>6851838.3412179993</v>
          </cell>
        </row>
        <row r="68">
          <cell r="A68">
            <v>4012</v>
          </cell>
          <cell r="B68">
            <v>59612.367040000005</v>
          </cell>
        </row>
        <row r="69">
          <cell r="A69">
            <v>4013</v>
          </cell>
          <cell r="B69">
            <v>99423.557805000048</v>
          </cell>
        </row>
        <row r="70">
          <cell r="A70">
            <v>4020</v>
          </cell>
          <cell r="B70">
            <v>15745112.736810001</v>
          </cell>
        </row>
        <row r="71">
          <cell r="A71">
            <v>4021</v>
          </cell>
          <cell r="B71">
            <v>15896077.584850002</v>
          </cell>
        </row>
        <row r="72">
          <cell r="A72">
            <v>4022</v>
          </cell>
          <cell r="B72">
            <v>7681812.7632100005</v>
          </cell>
        </row>
        <row r="73">
          <cell r="A73">
            <v>4023</v>
          </cell>
          <cell r="B73">
            <v>4621042.6945999991</v>
          </cell>
        </row>
        <row r="74">
          <cell r="A74">
            <v>4024</v>
          </cell>
          <cell r="B74">
            <v>3241847.53039</v>
          </cell>
        </row>
        <row r="75">
          <cell r="A75">
            <v>4025</v>
          </cell>
          <cell r="B75">
            <v>22645712.80446</v>
          </cell>
        </row>
        <row r="76">
          <cell r="A76">
            <v>4026</v>
          </cell>
          <cell r="B76">
            <v>8688795.5853899997</v>
          </cell>
        </row>
        <row r="77">
          <cell r="A77">
            <v>4027</v>
          </cell>
          <cell r="B77">
            <v>2822162.7418900002</v>
          </cell>
        </row>
        <row r="78">
          <cell r="A78">
            <v>4029</v>
          </cell>
          <cell r="B78">
            <v>24513140.981079999</v>
          </cell>
        </row>
        <row r="79">
          <cell r="A79">
            <v>4030</v>
          </cell>
          <cell r="B79">
            <v>0</v>
          </cell>
        </row>
        <row r="80">
          <cell r="A80">
            <v>4031</v>
          </cell>
          <cell r="B80">
            <v>5532638.7062299997</v>
          </cell>
        </row>
        <row r="81">
          <cell r="A81">
            <v>4032</v>
          </cell>
          <cell r="B81">
            <v>0</v>
          </cell>
        </row>
        <row r="82">
          <cell r="A82">
            <v>4033</v>
          </cell>
          <cell r="B82">
            <v>3981.3971099999999</v>
          </cell>
        </row>
        <row r="83">
          <cell r="A83">
            <v>4034</v>
          </cell>
          <cell r="B83">
            <v>28758016.435799994</v>
          </cell>
        </row>
        <row r="84">
          <cell r="A84">
            <v>4040</v>
          </cell>
          <cell r="B84">
            <v>4422376.7713299999</v>
          </cell>
        </row>
        <row r="85">
          <cell r="A85">
            <v>4041</v>
          </cell>
          <cell r="B85">
            <v>764984.14835000003</v>
          </cell>
        </row>
        <row r="86">
          <cell r="A86">
            <v>4042</v>
          </cell>
          <cell r="B86">
            <v>3838504.3075500005</v>
          </cell>
        </row>
        <row r="87">
          <cell r="A87">
            <v>4043</v>
          </cell>
          <cell r="B87">
            <v>12027624.75</v>
          </cell>
        </row>
        <row r="88">
          <cell r="A88">
            <v>4044</v>
          </cell>
          <cell r="B88" t="str">
            <v xml:space="preserve"> </v>
          </cell>
        </row>
        <row r="89">
          <cell r="A89">
            <v>4090</v>
          </cell>
          <cell r="B89">
            <v>0</v>
          </cell>
        </row>
        <row r="90">
          <cell r="A90">
            <v>4091</v>
          </cell>
          <cell r="B90">
            <v>9828170.2368199993</v>
          </cell>
        </row>
        <row r="91">
          <cell r="A91">
            <v>4092</v>
          </cell>
          <cell r="B91">
            <v>0</v>
          </cell>
        </row>
        <row r="92">
          <cell r="A92">
            <v>4100</v>
          </cell>
          <cell r="B92">
            <v>15001229.34317</v>
          </cell>
        </row>
        <row r="93">
          <cell r="A93">
            <v>4101</v>
          </cell>
          <cell r="B93">
            <v>0</v>
          </cell>
        </row>
        <row r="94">
          <cell r="A94">
            <v>4102</v>
          </cell>
          <cell r="B94">
            <v>35730902.330730006</v>
          </cell>
        </row>
        <row r="95">
          <cell r="A95">
            <v>4110</v>
          </cell>
          <cell r="B95">
            <v>24149653.021240003</v>
          </cell>
        </row>
        <row r="96">
          <cell r="A96">
            <v>4111</v>
          </cell>
          <cell r="B96">
            <v>73786959.816789985</v>
          </cell>
        </row>
        <row r="97">
          <cell r="A97">
            <v>4112</v>
          </cell>
          <cell r="B97">
            <v>14820498.684629999</v>
          </cell>
        </row>
        <row r="98">
          <cell r="A98">
            <v>4113</v>
          </cell>
          <cell r="B98">
            <v>15540162.713770598</v>
          </cell>
        </row>
        <row r="99">
          <cell r="A99">
            <v>4114</v>
          </cell>
          <cell r="B99">
            <v>0</v>
          </cell>
        </row>
        <row r="100">
          <cell r="A100">
            <v>4115</v>
          </cell>
          <cell r="B100">
            <v>0</v>
          </cell>
        </row>
        <row r="101">
          <cell r="A101">
            <v>4116</v>
          </cell>
          <cell r="B101">
            <v>0</v>
          </cell>
        </row>
        <row r="102">
          <cell r="A102">
            <v>4117</v>
          </cell>
          <cell r="B102">
            <v>15823597.24047</v>
          </cell>
        </row>
        <row r="103">
          <cell r="A103">
            <v>4119</v>
          </cell>
          <cell r="B103">
            <v>6161023.925230002</v>
          </cell>
        </row>
        <row r="104">
          <cell r="A104">
            <v>4120</v>
          </cell>
          <cell r="B104">
            <v>6199263.2739400007</v>
          </cell>
        </row>
        <row r="105">
          <cell r="A105">
            <v>4130</v>
          </cell>
          <cell r="B105">
            <v>33031608.250999998</v>
          </cell>
        </row>
        <row r="106">
          <cell r="A106">
            <v>4131</v>
          </cell>
          <cell r="B106">
            <v>153875923.50099999</v>
          </cell>
        </row>
        <row r="107">
          <cell r="A107">
            <v>4132</v>
          </cell>
          <cell r="B107">
            <v>1686210.2479599998</v>
          </cell>
        </row>
        <row r="108">
          <cell r="A108">
            <v>4133</v>
          </cell>
          <cell r="B108">
            <v>210660440.41909829</v>
          </cell>
        </row>
        <row r="109">
          <cell r="A109">
            <v>413300</v>
          </cell>
          <cell r="B109">
            <v>143979265.36728489</v>
          </cell>
        </row>
        <row r="110">
          <cell r="A110">
            <v>413301</v>
          </cell>
          <cell r="B110">
            <v>24303978.317163397</v>
          </cell>
        </row>
        <row r="111">
          <cell r="A111">
            <v>413302</v>
          </cell>
          <cell r="B111">
            <v>42377196.734650001</v>
          </cell>
        </row>
        <row r="112">
          <cell r="A112">
            <v>4140</v>
          </cell>
          <cell r="B112">
            <v>158297.89730999997</v>
          </cell>
        </row>
        <row r="113">
          <cell r="A113">
            <v>4141</v>
          </cell>
          <cell r="B113">
            <v>477061.89881000004</v>
          </cell>
        </row>
        <row r="114">
          <cell r="A114">
            <v>4142</v>
          </cell>
          <cell r="B114">
            <v>447151.01597000001</v>
          </cell>
        </row>
        <row r="115">
          <cell r="A115">
            <v>4143</v>
          </cell>
          <cell r="B115">
            <v>1531349.5595499999</v>
          </cell>
        </row>
        <row r="116">
          <cell r="A116">
            <v>4200</v>
          </cell>
          <cell r="B116">
            <v>3353441.6678099995</v>
          </cell>
        </row>
        <row r="117">
          <cell r="A117">
            <v>4201</v>
          </cell>
          <cell r="B117">
            <v>1491698.6475</v>
          </cell>
        </row>
        <row r="118">
          <cell r="A118">
            <v>4202</v>
          </cell>
          <cell r="B118">
            <v>13147952.345960001</v>
          </cell>
        </row>
        <row r="119">
          <cell r="A119">
            <v>4203</v>
          </cell>
          <cell r="B119">
            <v>522616.77835000004</v>
          </cell>
        </row>
        <row r="120">
          <cell r="A120">
            <v>4204</v>
          </cell>
          <cell r="B120">
            <v>26281418.176729999</v>
          </cell>
        </row>
        <row r="121">
          <cell r="A121">
            <v>4205</v>
          </cell>
          <cell r="B121">
            <v>7920299.6143699996</v>
          </cell>
        </row>
        <row r="122">
          <cell r="A122">
            <v>4206</v>
          </cell>
          <cell r="B122">
            <v>1296401.21924</v>
          </cell>
        </row>
        <row r="123">
          <cell r="A123">
            <v>4207</v>
          </cell>
          <cell r="B123">
            <v>212696.35337999999</v>
          </cell>
        </row>
        <row r="124">
          <cell r="A124">
            <v>4208</v>
          </cell>
          <cell r="B124">
            <v>5654475.532279999</v>
          </cell>
        </row>
        <row r="125">
          <cell r="A125">
            <v>4209</v>
          </cell>
          <cell r="B125">
            <v>0</v>
          </cell>
        </row>
        <row r="126">
          <cell r="A126">
            <v>4300</v>
          </cell>
          <cell r="B126">
            <v>9995407.7047000006</v>
          </cell>
        </row>
        <row r="127">
          <cell r="A127">
            <v>4301</v>
          </cell>
          <cell r="B127">
            <v>262667.489</v>
          </cell>
        </row>
        <row r="128">
          <cell r="A128">
            <v>4302</v>
          </cell>
          <cell r="B128">
            <v>1039951.20809</v>
          </cell>
        </row>
        <row r="129">
          <cell r="A129">
            <v>4303</v>
          </cell>
          <cell r="B129">
            <v>28476406.913000003</v>
          </cell>
        </row>
        <row r="130">
          <cell r="A130">
            <v>4304</v>
          </cell>
          <cell r="B130">
            <v>0</v>
          </cell>
        </row>
        <row r="131">
          <cell r="A131">
            <v>4305</v>
          </cell>
          <cell r="B131">
            <v>4397875.1238299999</v>
          </cell>
        </row>
        <row r="132">
          <cell r="A132">
            <v>4306</v>
          </cell>
          <cell r="B132">
            <v>813050.78759999981</v>
          </cell>
        </row>
        <row r="133">
          <cell r="A133">
            <v>4307</v>
          </cell>
          <cell r="B133">
            <v>5207806.601809999</v>
          </cell>
        </row>
        <row r="134">
          <cell r="A134">
            <v>4308</v>
          </cell>
          <cell r="B134">
            <v>5977.1215599999996</v>
          </cell>
        </row>
        <row r="135">
          <cell r="A135">
            <v>7500</v>
          </cell>
          <cell r="B135">
            <v>96700.469700000001</v>
          </cell>
        </row>
        <row r="136">
          <cell r="A136">
            <v>7501</v>
          </cell>
          <cell r="B136">
            <v>0</v>
          </cell>
        </row>
        <row r="137">
          <cell r="A137">
            <v>7502</v>
          </cell>
          <cell r="B137">
            <v>6153065.0701000001</v>
          </cell>
        </row>
        <row r="138">
          <cell r="A138">
            <v>7503</v>
          </cell>
          <cell r="B138">
            <v>190941.26101999998</v>
          </cell>
        </row>
        <row r="139">
          <cell r="A139">
            <v>7504</v>
          </cell>
          <cell r="B139">
            <v>387353.68069999991</v>
          </cell>
        </row>
        <row r="140">
          <cell r="A140">
            <v>7505</v>
          </cell>
          <cell r="B140">
            <v>0</v>
          </cell>
        </row>
        <row r="141">
          <cell r="A141">
            <v>7510</v>
          </cell>
          <cell r="B141">
            <v>0</v>
          </cell>
        </row>
        <row r="142">
          <cell r="A142">
            <v>7511</v>
          </cell>
          <cell r="B142">
            <v>0</v>
          </cell>
        </row>
        <row r="143">
          <cell r="A143">
            <v>7512</v>
          </cell>
          <cell r="B143">
            <v>0</v>
          </cell>
        </row>
        <row r="144">
          <cell r="A144">
            <v>7520</v>
          </cell>
          <cell r="B144">
            <v>3730372.9487199998</v>
          </cell>
        </row>
        <row r="145">
          <cell r="A145">
            <v>4400</v>
          </cell>
          <cell r="B145">
            <v>4474.9119999999994</v>
          </cell>
        </row>
        <row r="146">
          <cell r="A146">
            <v>4401</v>
          </cell>
          <cell r="B146">
            <v>0</v>
          </cell>
        </row>
        <row r="147">
          <cell r="A147">
            <v>4402</v>
          </cell>
          <cell r="B147">
            <v>0</v>
          </cell>
        </row>
        <row r="148">
          <cell r="A148">
            <v>4403</v>
          </cell>
          <cell r="B148">
            <v>0</v>
          </cell>
        </row>
        <row r="149">
          <cell r="A149">
            <v>4404</v>
          </cell>
          <cell r="B149">
            <v>6703124.6434299992</v>
          </cell>
        </row>
        <row r="150">
          <cell r="A150">
            <v>4405</v>
          </cell>
          <cell r="B150">
            <v>0</v>
          </cell>
        </row>
        <row r="151">
          <cell r="A151">
            <v>4406</v>
          </cell>
          <cell r="B151">
            <v>0</v>
          </cell>
        </row>
        <row r="152">
          <cell r="A152">
            <v>4410</v>
          </cell>
          <cell r="B152">
            <v>805026.51249999995</v>
          </cell>
        </row>
        <row r="153">
          <cell r="A153">
            <v>4411</v>
          </cell>
          <cell r="B153">
            <v>0</v>
          </cell>
        </row>
        <row r="154">
          <cell r="A154">
            <v>4412</v>
          </cell>
          <cell r="B154">
            <v>0</v>
          </cell>
        </row>
        <row r="155">
          <cell r="A155">
            <v>4413</v>
          </cell>
          <cell r="B155">
            <v>0</v>
          </cell>
        </row>
        <row r="156">
          <cell r="A156">
            <v>4414</v>
          </cell>
          <cell r="B156">
            <v>252166.88433</v>
          </cell>
        </row>
        <row r="157">
          <cell r="A157">
            <v>4420</v>
          </cell>
          <cell r="B157">
            <v>932334.07999999996</v>
          </cell>
        </row>
        <row r="158">
          <cell r="A158">
            <v>4421</v>
          </cell>
          <cell r="B158">
            <v>3521783.0027800002</v>
          </cell>
        </row>
        <row r="159">
          <cell r="A159">
            <v>4422</v>
          </cell>
          <cell r="B159">
            <v>500000</v>
          </cell>
        </row>
        <row r="160">
          <cell r="A160">
            <v>5000</v>
          </cell>
          <cell r="B160">
            <v>0</v>
          </cell>
        </row>
        <row r="161">
          <cell r="A161">
            <v>5001</v>
          </cell>
          <cell r="B161">
            <v>13023213.170030002</v>
          </cell>
        </row>
        <row r="162">
          <cell r="A162">
            <v>5002</v>
          </cell>
          <cell r="B162">
            <v>0</v>
          </cell>
        </row>
        <row r="163">
          <cell r="A163">
            <v>5003</v>
          </cell>
          <cell r="B163">
            <v>-500000</v>
          </cell>
        </row>
        <row r="164">
          <cell r="A164">
            <v>5004</v>
          </cell>
          <cell r="B164">
            <v>60471073.692469999</v>
          </cell>
        </row>
        <row r="165">
          <cell r="A165">
            <v>5010</v>
          </cell>
          <cell r="B165">
            <v>3125367.4524599998</v>
          </cell>
        </row>
        <row r="166">
          <cell r="A166">
            <v>5011</v>
          </cell>
          <cell r="B166">
            <v>0</v>
          </cell>
        </row>
        <row r="167">
          <cell r="A167">
            <v>5012</v>
          </cell>
          <cell r="B167">
            <v>0</v>
          </cell>
        </row>
        <row r="168">
          <cell r="A168">
            <v>5013</v>
          </cell>
          <cell r="B168">
            <v>0</v>
          </cell>
        </row>
        <row r="169">
          <cell r="A169">
            <v>5014</v>
          </cell>
          <cell r="B169">
            <v>80553240</v>
          </cell>
        </row>
        <row r="170">
          <cell r="A170">
            <v>5500</v>
          </cell>
          <cell r="B170">
            <v>0</v>
          </cell>
        </row>
        <row r="171">
          <cell r="A171">
            <v>5501</v>
          </cell>
          <cell r="B171">
            <v>21876791.218499999</v>
          </cell>
        </row>
        <row r="172">
          <cell r="A172">
            <v>5502</v>
          </cell>
          <cell r="B172">
            <v>0</v>
          </cell>
        </row>
        <row r="173">
          <cell r="A173">
            <v>5503</v>
          </cell>
          <cell r="B173">
            <v>0</v>
          </cell>
        </row>
        <row r="174">
          <cell r="A174">
            <v>5504</v>
          </cell>
          <cell r="B174">
            <v>83853264.171829998</v>
          </cell>
        </row>
        <row r="175">
          <cell r="A175">
            <v>5510</v>
          </cell>
          <cell r="B175">
            <v>9443378.1717199981</v>
          </cell>
        </row>
        <row r="176">
          <cell r="A176">
            <v>5511</v>
          </cell>
          <cell r="B176">
            <v>3340596.0715899998</v>
          </cell>
        </row>
        <row r="177">
          <cell r="A177">
            <v>5512</v>
          </cell>
          <cell r="B177">
            <v>132359.36960999999</v>
          </cell>
        </row>
        <row r="178">
          <cell r="A178">
            <v>5513</v>
          </cell>
          <cell r="B178">
            <v>986973</v>
          </cell>
        </row>
        <row r="179">
          <cell r="A179">
            <v>5514</v>
          </cell>
          <cell r="B179">
            <v>992025.35744000005</v>
          </cell>
        </row>
        <row r="180">
          <cell r="A180">
            <v>7506</v>
          </cell>
        </row>
        <row r="181">
          <cell r="A181">
            <v>500301</v>
          </cell>
        </row>
        <row r="182">
          <cell r="A182">
            <v>5505</v>
          </cell>
        </row>
      </sheetData>
      <sheetData sheetId="2" refreshError="1">
        <row r="1">
          <cell r="B1" t="str">
            <v>OCENA 1-12/2000</v>
          </cell>
        </row>
        <row r="2">
          <cell r="A2">
            <v>7000</v>
          </cell>
          <cell r="B2">
            <v>92205527.797127008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0</v>
          </cell>
        </row>
        <row r="6">
          <cell r="A6">
            <v>7011</v>
          </cell>
          <cell r="B6">
            <v>0</v>
          </cell>
        </row>
        <row r="7">
          <cell r="A7">
            <v>7012</v>
          </cell>
          <cell r="B7">
            <v>0</v>
          </cell>
        </row>
        <row r="8">
          <cell r="A8">
            <v>7013</v>
          </cell>
          <cell r="B8">
            <v>0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21168663.10353817</v>
          </cell>
        </row>
        <row r="12">
          <cell r="A12">
            <v>7031</v>
          </cell>
          <cell r="B12">
            <v>2574.002109704641</v>
          </cell>
        </row>
        <row r="13">
          <cell r="A13">
            <v>7032</v>
          </cell>
          <cell r="B13">
            <v>370101.51396370877</v>
          </cell>
        </row>
        <row r="14">
          <cell r="A14">
            <v>7033</v>
          </cell>
          <cell r="B14">
            <v>5512545.7578569688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3155567.7541543264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20798</v>
          </cell>
        </row>
        <row r="22">
          <cell r="A22">
            <v>7047</v>
          </cell>
          <cell r="B22">
            <v>7058630.5164100006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871</v>
          </cell>
        </row>
        <row r="32">
          <cell r="A32">
            <v>7100</v>
          </cell>
          <cell r="B32">
            <v>108968.39125762659</v>
          </cell>
        </row>
        <row r="33">
          <cell r="A33">
            <v>7101</v>
          </cell>
          <cell r="B33">
            <v>269908.95048456383</v>
          </cell>
        </row>
        <row r="34">
          <cell r="A34">
            <v>7102</v>
          </cell>
          <cell r="B34">
            <v>1754134.1058400001</v>
          </cell>
        </row>
        <row r="35">
          <cell r="A35">
            <v>7103</v>
          </cell>
          <cell r="B35">
            <v>10904024.425209999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1023341.02786</v>
          </cell>
        </row>
        <row r="38">
          <cell r="A38">
            <v>7120</v>
          </cell>
          <cell r="B38">
            <v>359683.76026000001</v>
          </cell>
        </row>
        <row r="39">
          <cell r="A39">
            <v>7130</v>
          </cell>
          <cell r="B39">
            <v>1370930.7696999998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15595960.3246</v>
          </cell>
        </row>
        <row r="42">
          <cell r="A42">
            <v>7200</v>
          </cell>
          <cell r="B42">
            <v>2689925.1969999997</v>
          </cell>
        </row>
        <row r="43">
          <cell r="A43">
            <v>7201</v>
          </cell>
          <cell r="B43">
            <v>16488.405815424667</v>
          </cell>
        </row>
        <row r="44">
          <cell r="A44">
            <v>7202</v>
          </cell>
          <cell r="B44">
            <v>1441.783393501805</v>
          </cell>
        </row>
        <row r="45">
          <cell r="A45">
            <v>7203</v>
          </cell>
          <cell r="B45">
            <v>27307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36287.875</v>
          </cell>
        </row>
        <row r="49">
          <cell r="A49">
            <v>7221</v>
          </cell>
          <cell r="B49">
            <v>2677017.9959999998</v>
          </cell>
        </row>
        <row r="50">
          <cell r="A50">
            <v>7222</v>
          </cell>
          <cell r="B50">
            <v>58303</v>
          </cell>
        </row>
        <row r="51">
          <cell r="A51">
            <v>7300</v>
          </cell>
          <cell r="B51">
            <v>695115.35379187064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123913</v>
          </cell>
        </row>
        <row r="54">
          <cell r="A54">
            <v>7311</v>
          </cell>
          <cell r="B54">
            <v>0</v>
          </cell>
        </row>
        <row r="55">
          <cell r="A55">
            <v>7400</v>
          </cell>
          <cell r="B55">
            <v>44376594.241999999</v>
          </cell>
        </row>
        <row r="56">
          <cell r="A56">
            <v>740000</v>
          </cell>
          <cell r="B56">
            <v>32421132.23</v>
          </cell>
        </row>
        <row r="57">
          <cell r="A57">
            <v>740001</v>
          </cell>
          <cell r="B57">
            <v>2944846.2889999999</v>
          </cell>
        </row>
        <row r="58">
          <cell r="A58">
            <v>740002</v>
          </cell>
          <cell r="B58">
            <v>9010615.7230000012</v>
          </cell>
        </row>
        <row r="59">
          <cell r="A59">
            <v>7401</v>
          </cell>
          <cell r="B59">
            <v>1442553</v>
          </cell>
        </row>
        <row r="60">
          <cell r="A60">
            <v>7402</v>
          </cell>
          <cell r="B60">
            <v>63663.671000000002</v>
          </cell>
        </row>
        <row r="61">
          <cell r="A61">
            <v>7403</v>
          </cell>
          <cell r="B61">
            <v>918430.91818316549</v>
          </cell>
        </row>
        <row r="62">
          <cell r="A62">
            <v>400</v>
          </cell>
          <cell r="B62">
            <v>11753931.18482</v>
          </cell>
        </row>
        <row r="63">
          <cell r="A63">
            <v>4010</v>
          </cell>
          <cell r="B63">
            <v>1038829.1611949998</v>
          </cell>
        </row>
        <row r="64">
          <cell r="A64">
            <v>4011</v>
          </cell>
          <cell r="B64">
            <v>590318.79318699986</v>
          </cell>
        </row>
        <row r="65">
          <cell r="A65">
            <v>4012</v>
          </cell>
          <cell r="B65">
            <v>9069.1434707499975</v>
          </cell>
        </row>
        <row r="66">
          <cell r="A66">
            <v>4013</v>
          </cell>
          <cell r="B66">
            <v>10718.078647250035</v>
          </cell>
        </row>
        <row r="67">
          <cell r="A67">
            <v>4020</v>
          </cell>
          <cell r="B67">
            <v>4335472.9816100001</v>
          </cell>
        </row>
        <row r="68">
          <cell r="A68">
            <v>4021</v>
          </cell>
          <cell r="B68">
            <v>835157.88981468184</v>
          </cell>
        </row>
        <row r="69">
          <cell r="A69">
            <v>4022</v>
          </cell>
          <cell r="B69">
            <v>4007002.8577200002</v>
          </cell>
        </row>
        <row r="70">
          <cell r="A70">
            <v>4023</v>
          </cell>
          <cell r="B70">
            <v>493539.85437000002</v>
          </cell>
        </row>
        <row r="71">
          <cell r="A71">
            <v>4024</v>
          </cell>
          <cell r="B71">
            <v>226504.31286999999</v>
          </cell>
        </row>
        <row r="72">
          <cell r="A72">
            <v>4025</v>
          </cell>
          <cell r="B72">
            <v>12069581.241840001</v>
          </cell>
        </row>
        <row r="73">
          <cell r="A73">
            <v>4026</v>
          </cell>
          <cell r="B73">
            <v>713656.05028999993</v>
          </cell>
        </row>
        <row r="74">
          <cell r="A74">
            <v>4027</v>
          </cell>
          <cell r="B74">
            <v>1153008.9709999999</v>
          </cell>
        </row>
        <row r="75">
          <cell r="A75">
            <v>4029</v>
          </cell>
          <cell r="B75">
            <v>6104084.142</v>
          </cell>
        </row>
        <row r="76">
          <cell r="A76">
            <v>4030</v>
          </cell>
          <cell r="B76">
            <v>0</v>
          </cell>
        </row>
        <row r="77">
          <cell r="A77">
            <v>4031</v>
          </cell>
          <cell r="B77">
            <v>468725.22796095611</v>
          </cell>
        </row>
        <row r="78">
          <cell r="A78">
            <v>4032</v>
          </cell>
          <cell r="B78">
            <v>41770.944915254237</v>
          </cell>
        </row>
        <row r="79">
          <cell r="A79">
            <v>4033</v>
          </cell>
          <cell r="B79">
            <v>144020.47174777143</v>
          </cell>
        </row>
        <row r="80">
          <cell r="A80">
            <v>4034</v>
          </cell>
          <cell r="B80">
            <v>18705</v>
          </cell>
        </row>
        <row r="81">
          <cell r="A81">
            <v>4040</v>
          </cell>
          <cell r="B81">
            <v>0</v>
          </cell>
        </row>
        <row r="82">
          <cell r="A82">
            <v>4041</v>
          </cell>
          <cell r="B82">
            <v>0</v>
          </cell>
        </row>
        <row r="83">
          <cell r="A83">
            <v>4042</v>
          </cell>
          <cell r="B83">
            <v>0</v>
          </cell>
        </row>
        <row r="84">
          <cell r="A84">
            <v>4043</v>
          </cell>
          <cell r="B84">
            <v>0</v>
          </cell>
        </row>
        <row r="85">
          <cell r="A85">
            <v>4044</v>
          </cell>
          <cell r="B85">
            <v>0</v>
          </cell>
        </row>
        <row r="86">
          <cell r="A86">
            <v>409</v>
          </cell>
          <cell r="B86">
            <v>1258527.919</v>
          </cell>
        </row>
        <row r="87">
          <cell r="A87">
            <v>4100</v>
          </cell>
          <cell r="B87">
            <v>2342371.7479999997</v>
          </cell>
        </row>
        <row r="88">
          <cell r="A88">
            <v>4101</v>
          </cell>
          <cell r="B88">
            <v>0</v>
          </cell>
        </row>
        <row r="89">
          <cell r="A89">
            <v>4102</v>
          </cell>
          <cell r="B89">
            <v>2859951.5881000003</v>
          </cell>
        </row>
        <row r="90">
          <cell r="A90">
            <v>4110</v>
          </cell>
          <cell r="B90">
            <v>111241</v>
          </cell>
        </row>
        <row r="91">
          <cell r="A91">
            <v>4111</v>
          </cell>
          <cell r="B91">
            <v>119094</v>
          </cell>
        </row>
        <row r="92">
          <cell r="A92">
            <v>4112</v>
          </cell>
          <cell r="B92">
            <v>395533.36800000002</v>
          </cell>
        </row>
        <row r="93">
          <cell r="A93">
            <v>4113</v>
          </cell>
          <cell r="B93">
            <v>1988</v>
          </cell>
        </row>
        <row r="94">
          <cell r="A94">
            <v>4114</v>
          </cell>
          <cell r="B94">
            <v>0</v>
          </cell>
        </row>
        <row r="95">
          <cell r="A95">
            <v>4115</v>
          </cell>
          <cell r="B95">
            <v>0</v>
          </cell>
        </row>
        <row r="96">
          <cell r="A96">
            <v>4116</v>
          </cell>
          <cell r="B96">
            <v>0</v>
          </cell>
        </row>
        <row r="97">
          <cell r="A97">
            <v>4117</v>
          </cell>
          <cell r="B97">
            <v>180507</v>
          </cell>
        </row>
        <row r="98">
          <cell r="A98">
            <v>4119</v>
          </cell>
          <cell r="B98">
            <v>21631499.574443001</v>
          </cell>
        </row>
        <row r="99">
          <cell r="A99">
            <v>4120</v>
          </cell>
          <cell r="B99">
            <v>9100403.0396400001</v>
          </cell>
        </row>
        <row r="100">
          <cell r="A100">
            <v>4130</v>
          </cell>
          <cell r="B100">
            <v>3603900.7405499998</v>
          </cell>
        </row>
        <row r="101">
          <cell r="A101">
            <v>4131</v>
          </cell>
          <cell r="B101">
            <v>1931683.6459999999</v>
          </cell>
        </row>
        <row r="102">
          <cell r="A102">
            <v>4132</v>
          </cell>
          <cell r="B102">
            <v>5514085.8925800007</v>
          </cell>
        </row>
        <row r="103">
          <cell r="A103">
            <v>4133</v>
          </cell>
          <cell r="B103">
            <v>41804284.844300002</v>
          </cell>
        </row>
        <row r="104">
          <cell r="A104">
            <v>413300</v>
          </cell>
          <cell r="B104">
            <v>15472353.039650001</v>
          </cell>
        </row>
        <row r="105">
          <cell r="A105">
            <v>413301</v>
          </cell>
          <cell r="B105">
            <v>2132573.0855299998</v>
          </cell>
        </row>
        <row r="106">
          <cell r="A106">
            <v>413302</v>
          </cell>
          <cell r="B106">
            <v>24199358.71912</v>
          </cell>
        </row>
        <row r="107">
          <cell r="A107">
            <v>4140</v>
          </cell>
          <cell r="B107">
            <v>0</v>
          </cell>
        </row>
        <row r="108">
          <cell r="A108">
            <v>4141</v>
          </cell>
          <cell r="B108">
            <v>0</v>
          </cell>
        </row>
        <row r="109">
          <cell r="A109">
            <v>4142</v>
          </cell>
          <cell r="B109">
            <v>0</v>
          </cell>
        </row>
        <row r="110">
          <cell r="A110">
            <v>4143</v>
          </cell>
          <cell r="B110">
            <v>0</v>
          </cell>
        </row>
        <row r="111">
          <cell r="A111">
            <v>4200</v>
          </cell>
          <cell r="B111">
            <v>1942295</v>
          </cell>
        </row>
        <row r="112">
          <cell r="A112">
            <v>4201</v>
          </cell>
          <cell r="B112">
            <v>446060.51</v>
          </cell>
        </row>
        <row r="113">
          <cell r="A113">
            <v>4202</v>
          </cell>
          <cell r="B113">
            <v>2361268.6279199999</v>
          </cell>
        </row>
        <row r="114">
          <cell r="A114">
            <v>4203</v>
          </cell>
          <cell r="B114">
            <v>228408.932</v>
          </cell>
        </row>
        <row r="115">
          <cell r="A115">
            <v>4204</v>
          </cell>
          <cell r="B115">
            <v>35984838.863949999</v>
          </cell>
        </row>
        <row r="116">
          <cell r="A116">
            <v>4205</v>
          </cell>
          <cell r="B116">
            <v>10669985.36365</v>
          </cell>
        </row>
        <row r="117">
          <cell r="A117">
            <v>4206</v>
          </cell>
          <cell r="B117">
            <v>2775482.8910000003</v>
          </cell>
        </row>
        <row r="118">
          <cell r="A118">
            <v>4207</v>
          </cell>
          <cell r="B118">
            <v>99949</v>
          </cell>
        </row>
        <row r="119">
          <cell r="A119">
            <v>4208</v>
          </cell>
          <cell r="B119">
            <v>3812036.1277200002</v>
          </cell>
        </row>
        <row r="120">
          <cell r="A120">
            <v>4209</v>
          </cell>
          <cell r="B120">
            <v>0</v>
          </cell>
        </row>
        <row r="121">
          <cell r="A121">
            <v>4300</v>
          </cell>
          <cell r="B121">
            <v>1830795</v>
          </cell>
        </row>
        <row r="122">
          <cell r="A122">
            <v>4301</v>
          </cell>
          <cell r="B122">
            <v>1572393</v>
          </cell>
        </row>
        <row r="123">
          <cell r="A123">
            <v>4302</v>
          </cell>
          <cell r="B123">
            <v>1053651</v>
          </cell>
        </row>
        <row r="124">
          <cell r="A124">
            <v>4303</v>
          </cell>
          <cell r="B124">
            <v>3379389.2461000001</v>
          </cell>
        </row>
        <row r="125">
          <cell r="A125">
            <v>4304</v>
          </cell>
          <cell r="B125">
            <v>0</v>
          </cell>
        </row>
        <row r="126">
          <cell r="A126">
            <v>4305</v>
          </cell>
          <cell r="B126">
            <v>686197.81633000006</v>
          </cell>
        </row>
        <row r="127">
          <cell r="A127">
            <v>4306</v>
          </cell>
          <cell r="B127">
            <v>192225.59842143027</v>
          </cell>
        </row>
        <row r="128">
          <cell r="A128">
            <v>4307</v>
          </cell>
          <cell r="B128">
            <v>11104392.789287176</v>
          </cell>
        </row>
        <row r="129">
          <cell r="A129">
            <v>4308</v>
          </cell>
          <cell r="B129">
            <v>0</v>
          </cell>
        </row>
        <row r="130">
          <cell r="A130">
            <v>7500</v>
          </cell>
          <cell r="B130">
            <v>505398.19</v>
          </cell>
        </row>
        <row r="131">
          <cell r="A131">
            <v>7501</v>
          </cell>
          <cell r="B131">
            <v>28703.279999999999</v>
          </cell>
        </row>
        <row r="132">
          <cell r="A132">
            <v>7502</v>
          </cell>
          <cell r="B132">
            <v>371567.77399999998</v>
          </cell>
        </row>
        <row r="133">
          <cell r="A133">
            <v>7503</v>
          </cell>
          <cell r="B133">
            <v>325341.27864363941</v>
          </cell>
        </row>
        <row r="134">
          <cell r="A134">
            <v>7504</v>
          </cell>
          <cell r="B134">
            <v>96691.862523540491</v>
          </cell>
        </row>
        <row r="135">
          <cell r="A135">
            <v>7505</v>
          </cell>
          <cell r="B135">
            <v>0</v>
          </cell>
        </row>
        <row r="136">
          <cell r="A136">
            <v>7510</v>
          </cell>
          <cell r="B136">
            <v>149609</v>
          </cell>
        </row>
        <row r="137">
          <cell r="A137">
            <v>7511</v>
          </cell>
          <cell r="B137">
            <v>9895</v>
          </cell>
        </row>
        <row r="138">
          <cell r="A138">
            <v>7512</v>
          </cell>
          <cell r="B138">
            <v>182586</v>
          </cell>
        </row>
        <row r="139">
          <cell r="A139">
            <v>7520</v>
          </cell>
          <cell r="B139">
            <v>0</v>
          </cell>
        </row>
        <row r="140">
          <cell r="A140">
            <v>4400</v>
          </cell>
          <cell r="B140">
            <v>98376.304950495047</v>
          </cell>
        </row>
        <row r="141">
          <cell r="A141">
            <v>4401</v>
          </cell>
          <cell r="B141">
            <v>3900</v>
          </cell>
        </row>
        <row r="142">
          <cell r="A142">
            <v>4402</v>
          </cell>
          <cell r="B142">
            <v>58345</v>
          </cell>
        </row>
        <row r="143">
          <cell r="A143">
            <v>4403</v>
          </cell>
          <cell r="B143">
            <v>593450</v>
          </cell>
        </row>
        <row r="144">
          <cell r="A144">
            <v>4404</v>
          </cell>
          <cell r="B144">
            <v>301855</v>
          </cell>
        </row>
        <row r="145">
          <cell r="A145">
            <v>4405</v>
          </cell>
          <cell r="B145">
            <v>165064</v>
          </cell>
        </row>
        <row r="146">
          <cell r="A146">
            <v>4406</v>
          </cell>
          <cell r="B146">
            <v>0</v>
          </cell>
        </row>
        <row r="147">
          <cell r="A147">
            <v>4410</v>
          </cell>
          <cell r="B147">
            <v>411648.78632478637</v>
          </cell>
        </row>
        <row r="148">
          <cell r="A148">
            <v>4411</v>
          </cell>
          <cell r="B148">
            <v>5100</v>
          </cell>
        </row>
        <row r="149">
          <cell r="A149">
            <v>4412</v>
          </cell>
          <cell r="B149">
            <v>344988</v>
          </cell>
        </row>
        <row r="150">
          <cell r="A150">
            <v>4413</v>
          </cell>
          <cell r="B150">
            <v>17130</v>
          </cell>
        </row>
        <row r="151">
          <cell r="A151">
            <v>4414</v>
          </cell>
          <cell r="B151">
            <v>0</v>
          </cell>
        </row>
        <row r="152">
          <cell r="A152">
            <v>4420</v>
          </cell>
          <cell r="B152">
            <v>0</v>
          </cell>
        </row>
        <row r="153">
          <cell r="A153">
            <v>4421</v>
          </cell>
          <cell r="B153">
            <v>0</v>
          </cell>
        </row>
        <row r="154">
          <cell r="A154">
            <v>4422</v>
          </cell>
          <cell r="B154">
            <v>0</v>
          </cell>
        </row>
        <row r="155">
          <cell r="A155">
            <v>5000</v>
          </cell>
          <cell r="B155">
            <v>0</v>
          </cell>
        </row>
        <row r="156">
          <cell r="A156">
            <v>5001</v>
          </cell>
          <cell r="B156">
            <v>1248441</v>
          </cell>
        </row>
        <row r="157">
          <cell r="A157">
            <v>5002</v>
          </cell>
          <cell r="B157">
            <v>5000</v>
          </cell>
        </row>
        <row r="158">
          <cell r="A158">
            <v>5003</v>
          </cell>
          <cell r="B158">
            <v>422539</v>
          </cell>
        </row>
        <row r="159">
          <cell r="A159">
            <v>5004</v>
          </cell>
          <cell r="B159">
            <v>0</v>
          </cell>
        </row>
        <row r="160">
          <cell r="A160">
            <v>5010</v>
          </cell>
          <cell r="B160">
            <v>0</v>
          </cell>
        </row>
        <row r="161">
          <cell r="A161">
            <v>5011</v>
          </cell>
          <cell r="B161">
            <v>0</v>
          </cell>
        </row>
        <row r="162">
          <cell r="A162">
            <v>5012</v>
          </cell>
          <cell r="B162">
            <v>0</v>
          </cell>
        </row>
        <row r="163">
          <cell r="A163">
            <v>5013</v>
          </cell>
          <cell r="B163">
            <v>0</v>
          </cell>
        </row>
        <row r="164">
          <cell r="A164">
            <v>5014</v>
          </cell>
          <cell r="B164">
            <v>0</v>
          </cell>
        </row>
        <row r="165">
          <cell r="A165">
            <v>5500</v>
          </cell>
          <cell r="B165">
            <v>0</v>
          </cell>
        </row>
        <row r="166">
          <cell r="A166">
            <v>5501</v>
          </cell>
          <cell r="B166">
            <v>1293711.4035606559</v>
          </cell>
        </row>
        <row r="167">
          <cell r="A167">
            <v>5502</v>
          </cell>
          <cell r="B167">
            <v>237854.46063651593</v>
          </cell>
        </row>
        <row r="168">
          <cell r="A168">
            <v>5503</v>
          </cell>
          <cell r="B168">
            <v>972081.34487216966</v>
          </cell>
        </row>
        <row r="169">
          <cell r="A169">
            <v>5504</v>
          </cell>
          <cell r="B169">
            <v>155958</v>
          </cell>
        </row>
        <row r="170">
          <cell r="A170">
            <v>5510</v>
          </cell>
          <cell r="B170">
            <v>0</v>
          </cell>
        </row>
        <row r="171">
          <cell r="A171">
            <v>5511</v>
          </cell>
          <cell r="B171">
            <v>0</v>
          </cell>
        </row>
        <row r="172">
          <cell r="A172">
            <v>5512</v>
          </cell>
          <cell r="B172">
            <v>0</v>
          </cell>
        </row>
        <row r="173">
          <cell r="A173">
            <v>5513</v>
          </cell>
          <cell r="B173">
            <v>0</v>
          </cell>
        </row>
        <row r="174">
          <cell r="A174">
            <v>5514</v>
          </cell>
          <cell r="B174">
            <v>0</v>
          </cell>
        </row>
        <row r="175">
          <cell r="A175">
            <v>7506</v>
          </cell>
        </row>
        <row r="176">
          <cell r="A176">
            <v>5505</v>
          </cell>
        </row>
      </sheetData>
      <sheetData sheetId="3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234499526</v>
          </cell>
        </row>
        <row r="6">
          <cell r="A6">
            <v>7011</v>
          </cell>
          <cell r="B6">
            <v>138809098</v>
          </cell>
        </row>
        <row r="7">
          <cell r="A7">
            <v>7012</v>
          </cell>
          <cell r="B7">
            <v>21466133</v>
          </cell>
        </row>
        <row r="8">
          <cell r="A8">
            <v>7013</v>
          </cell>
          <cell r="B8">
            <v>2340744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280000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0</v>
          </cell>
        </row>
        <row r="34">
          <cell r="A34">
            <v>7102</v>
          </cell>
          <cell r="B34">
            <v>408942</v>
          </cell>
        </row>
        <row r="35">
          <cell r="A35">
            <v>7103</v>
          </cell>
          <cell r="B35">
            <v>26594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0</v>
          </cell>
        </row>
        <row r="39">
          <cell r="A39">
            <v>7130</v>
          </cell>
          <cell r="B39">
            <v>19120</v>
          </cell>
        </row>
        <row r="40">
          <cell r="A40">
            <v>7140</v>
          </cell>
          <cell r="B40">
            <v>3110951</v>
          </cell>
        </row>
        <row r="41">
          <cell r="A41">
            <v>7141</v>
          </cell>
          <cell r="B41">
            <v>705944</v>
          </cell>
        </row>
        <row r="42">
          <cell r="A42">
            <v>7200</v>
          </cell>
          <cell r="B42">
            <v>194</v>
          </cell>
        </row>
        <row r="43">
          <cell r="A43">
            <v>7201</v>
          </cell>
          <cell r="B43">
            <v>0</v>
          </cell>
        </row>
        <row r="44">
          <cell r="A44">
            <v>7202</v>
          </cell>
          <cell r="B44">
            <v>0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</v>
          </cell>
          <cell r="B51">
            <v>0</v>
          </cell>
        </row>
        <row r="52">
          <cell r="A52">
            <v>7300</v>
          </cell>
          <cell r="B52">
            <v>0</v>
          </cell>
        </row>
        <row r="53">
          <cell r="A53">
            <v>7301</v>
          </cell>
          <cell r="B53">
            <v>0</v>
          </cell>
        </row>
        <row r="54">
          <cell r="A54">
            <v>7310</v>
          </cell>
          <cell r="B54">
            <v>0</v>
          </cell>
        </row>
        <row r="55">
          <cell r="A55">
            <v>7311</v>
          </cell>
          <cell r="B55">
            <v>0</v>
          </cell>
        </row>
        <row r="56">
          <cell r="A56">
            <v>7400</v>
          </cell>
          <cell r="B56">
            <v>156389498</v>
          </cell>
        </row>
        <row r="57">
          <cell r="A57">
            <v>740000</v>
          </cell>
          <cell r="B57">
            <v>43502900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110117250</v>
          </cell>
        </row>
        <row r="60">
          <cell r="A60">
            <v>740003</v>
          </cell>
          <cell r="B60">
            <v>0</v>
          </cell>
        </row>
        <row r="61">
          <cell r="A61">
            <v>740004</v>
          </cell>
          <cell r="B61">
            <v>240888</v>
          </cell>
        </row>
        <row r="62">
          <cell r="A62">
            <v>740005</v>
          </cell>
          <cell r="B62">
            <v>2528460</v>
          </cell>
        </row>
        <row r="63">
          <cell r="A63">
            <v>7401</v>
          </cell>
          <cell r="B63">
            <v>0</v>
          </cell>
        </row>
        <row r="64">
          <cell r="A64">
            <v>7402</v>
          </cell>
          <cell r="B64">
            <v>0</v>
          </cell>
        </row>
        <row r="65">
          <cell r="A65">
            <v>7403</v>
          </cell>
          <cell r="B65">
            <v>12593341</v>
          </cell>
        </row>
        <row r="66">
          <cell r="A66">
            <v>400</v>
          </cell>
          <cell r="B66">
            <v>2061529</v>
          </cell>
        </row>
        <row r="67">
          <cell r="A67">
            <v>4010</v>
          </cell>
          <cell r="B67">
            <v>161682.70714078002</v>
          </cell>
        </row>
        <row r="68">
          <cell r="A68">
            <v>4011</v>
          </cell>
          <cell r="B68">
            <v>125867.97219591064</v>
          </cell>
        </row>
        <row r="69">
          <cell r="A69">
            <v>4012</v>
          </cell>
          <cell r="B69">
            <v>1102.3136268080275</v>
          </cell>
        </row>
        <row r="70">
          <cell r="A70">
            <v>4013</v>
          </cell>
          <cell r="B70">
            <v>1828.0070365013253</v>
          </cell>
        </row>
        <row r="71">
          <cell r="A71">
            <v>402</v>
          </cell>
          <cell r="B71">
            <v>4366280</v>
          </cell>
        </row>
        <row r="72">
          <cell r="A72">
            <v>4030</v>
          </cell>
          <cell r="B72">
            <v>0</v>
          </cell>
        </row>
        <row r="73">
          <cell r="A73">
            <v>4031</v>
          </cell>
          <cell r="B73">
            <v>28306</v>
          </cell>
        </row>
        <row r="74">
          <cell r="A74">
            <v>4032</v>
          </cell>
          <cell r="B74">
            <v>0</v>
          </cell>
        </row>
        <row r="75">
          <cell r="A75">
            <v>4033</v>
          </cell>
          <cell r="B75">
            <v>0</v>
          </cell>
        </row>
        <row r="76">
          <cell r="A76">
            <v>4034</v>
          </cell>
          <cell r="B76">
            <v>0</v>
          </cell>
        </row>
        <row r="77">
          <cell r="A77">
            <v>404</v>
          </cell>
          <cell r="B77">
            <v>0</v>
          </cell>
        </row>
        <row r="78">
          <cell r="A78">
            <v>409</v>
          </cell>
          <cell r="B78">
            <v>0</v>
          </cell>
        </row>
        <row r="79">
          <cell r="A79">
            <v>4100</v>
          </cell>
          <cell r="B79">
            <v>0</v>
          </cell>
        </row>
        <row r="80">
          <cell r="A80">
            <v>4101</v>
          </cell>
          <cell r="B80">
            <v>0</v>
          </cell>
        </row>
        <row r="81">
          <cell r="A81">
            <v>4102</v>
          </cell>
          <cell r="B81">
            <v>0</v>
          </cell>
        </row>
        <row r="82">
          <cell r="A82">
            <v>4110</v>
          </cell>
          <cell r="B82">
            <v>0</v>
          </cell>
        </row>
        <row r="83">
          <cell r="A83">
            <v>4111</v>
          </cell>
          <cell r="B83">
            <v>0</v>
          </cell>
        </row>
        <row r="84">
          <cell r="A84">
            <v>4112</v>
          </cell>
          <cell r="B84">
            <v>23030244</v>
          </cell>
        </row>
        <row r="85">
          <cell r="A85">
            <v>4113</v>
          </cell>
          <cell r="B85">
            <v>0</v>
          </cell>
        </row>
        <row r="86">
          <cell r="A86">
            <v>4114</v>
          </cell>
          <cell r="B86">
            <v>490001160.80234003</v>
          </cell>
        </row>
        <row r="87">
          <cell r="A87">
            <v>4115</v>
          </cell>
          <cell r="B87">
            <v>22362482</v>
          </cell>
        </row>
        <row r="88">
          <cell r="A88">
            <v>4116</v>
          </cell>
          <cell r="B88">
            <v>0</v>
          </cell>
        </row>
        <row r="89">
          <cell r="A89">
            <v>4117</v>
          </cell>
          <cell r="B89">
            <v>3665</v>
          </cell>
        </row>
        <row r="90">
          <cell r="A90">
            <v>4119</v>
          </cell>
          <cell r="B90">
            <v>9036</v>
          </cell>
        </row>
        <row r="91">
          <cell r="A91">
            <v>4120</v>
          </cell>
          <cell r="B91">
            <v>484999</v>
          </cell>
        </row>
        <row r="92">
          <cell r="A92">
            <v>4130</v>
          </cell>
          <cell r="B92">
            <v>0</v>
          </cell>
        </row>
        <row r="93">
          <cell r="A93">
            <v>4131</v>
          </cell>
          <cell r="B93">
            <v>40675855</v>
          </cell>
        </row>
        <row r="95">
          <cell r="A95">
            <v>4132</v>
          </cell>
        </row>
        <row r="96">
          <cell r="A96">
            <v>4133</v>
          </cell>
          <cell r="B96">
            <v>0</v>
          </cell>
        </row>
        <row r="97">
          <cell r="A97">
            <v>414</v>
          </cell>
          <cell r="B97">
            <v>0</v>
          </cell>
        </row>
        <row r="98">
          <cell r="A98">
            <v>420</v>
          </cell>
          <cell r="B98">
            <v>296748</v>
          </cell>
        </row>
        <row r="99">
          <cell r="A99">
            <v>430</v>
          </cell>
          <cell r="B99">
            <v>0</v>
          </cell>
        </row>
        <row r="100">
          <cell r="A100">
            <v>750</v>
          </cell>
          <cell r="B100">
            <v>615484</v>
          </cell>
        </row>
        <row r="101">
          <cell r="A101">
            <v>751</v>
          </cell>
          <cell r="B101">
            <v>0</v>
          </cell>
        </row>
        <row r="102">
          <cell r="A102">
            <v>440</v>
          </cell>
          <cell r="B102">
            <v>571000</v>
          </cell>
        </row>
        <row r="103">
          <cell r="A103">
            <v>441</v>
          </cell>
          <cell r="B103">
            <v>0</v>
          </cell>
        </row>
        <row r="104">
          <cell r="A104">
            <v>442</v>
          </cell>
          <cell r="B104">
            <v>0</v>
          </cell>
        </row>
        <row r="105">
          <cell r="A105">
            <v>5000</v>
          </cell>
          <cell r="B105">
            <v>0</v>
          </cell>
        </row>
        <row r="106">
          <cell r="A106">
            <v>5001</v>
          </cell>
          <cell r="B106">
            <v>26500000</v>
          </cell>
        </row>
        <row r="107">
          <cell r="A107">
            <v>5002</v>
          </cell>
          <cell r="B107">
            <v>0</v>
          </cell>
        </row>
        <row r="108">
          <cell r="A108">
            <v>5003</v>
          </cell>
          <cell r="B108">
            <v>0</v>
          </cell>
        </row>
        <row r="109">
          <cell r="A109">
            <v>5004</v>
          </cell>
          <cell r="B109">
            <v>0</v>
          </cell>
        </row>
        <row r="110">
          <cell r="A110">
            <v>5010</v>
          </cell>
          <cell r="B110">
            <v>0</v>
          </cell>
        </row>
        <row r="111">
          <cell r="A111">
            <v>5011</v>
          </cell>
          <cell r="B111">
            <v>0</v>
          </cell>
        </row>
        <row r="112">
          <cell r="A112">
            <v>5012</v>
          </cell>
          <cell r="B112">
            <v>0</v>
          </cell>
        </row>
        <row r="113">
          <cell r="A113">
            <v>5013</v>
          </cell>
          <cell r="B113">
            <v>0</v>
          </cell>
        </row>
        <row r="114">
          <cell r="A114">
            <v>5014</v>
          </cell>
          <cell r="B114">
            <v>0</v>
          </cell>
        </row>
        <row r="115">
          <cell r="A115">
            <v>5500</v>
          </cell>
          <cell r="B115">
            <v>0</v>
          </cell>
        </row>
        <row r="116">
          <cell r="A116">
            <v>5501</v>
          </cell>
          <cell r="B116">
            <v>6100000</v>
          </cell>
        </row>
        <row r="117">
          <cell r="A117">
            <v>5502</v>
          </cell>
          <cell r="B117">
            <v>0</v>
          </cell>
        </row>
        <row r="118">
          <cell r="A118">
            <v>5503</v>
          </cell>
          <cell r="B118">
            <v>3700000</v>
          </cell>
        </row>
        <row r="119">
          <cell r="A119">
            <v>5504</v>
          </cell>
          <cell r="B119">
            <v>0</v>
          </cell>
        </row>
        <row r="120">
          <cell r="A120">
            <v>5510</v>
          </cell>
          <cell r="B120">
            <v>0</v>
          </cell>
        </row>
        <row r="121">
          <cell r="A121">
            <v>5511</v>
          </cell>
          <cell r="B121">
            <v>0</v>
          </cell>
        </row>
        <row r="122">
          <cell r="A122">
            <v>5512</v>
          </cell>
          <cell r="B122">
            <v>0</v>
          </cell>
        </row>
        <row r="123">
          <cell r="A123">
            <v>5513</v>
          </cell>
          <cell r="B123">
            <v>0</v>
          </cell>
        </row>
        <row r="124">
          <cell r="A124">
            <v>5514</v>
          </cell>
          <cell r="B124">
            <v>0</v>
          </cell>
        </row>
        <row r="125">
          <cell r="A125">
            <v>7520</v>
          </cell>
        </row>
        <row r="126">
          <cell r="A126">
            <v>5505</v>
          </cell>
        </row>
      </sheetData>
      <sheetData sheetId="4" refreshError="1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101258878.74304315</v>
          </cell>
        </row>
        <row r="6">
          <cell r="A6">
            <v>7011</v>
          </cell>
          <cell r="B6">
            <v>97082422.651802808</v>
          </cell>
        </row>
        <row r="7">
          <cell r="A7">
            <v>7012</v>
          </cell>
          <cell r="B7">
            <v>12345292.26437185</v>
          </cell>
        </row>
        <row r="8">
          <cell r="A8">
            <v>7013</v>
          </cell>
          <cell r="B8">
            <v>1154495.05795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2335.7591400000001</v>
          </cell>
        </row>
        <row r="34">
          <cell r="A34">
            <v>7102</v>
          </cell>
          <cell r="B34">
            <v>1195372.6825299999</v>
          </cell>
        </row>
        <row r="35">
          <cell r="A35">
            <v>7103</v>
          </cell>
          <cell r="B35">
            <v>95239.120439999999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13177</v>
          </cell>
        </row>
        <row r="39">
          <cell r="A39">
            <v>7130</v>
          </cell>
          <cell r="B39">
            <v>2127111.5138900001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1949872.9322600001</v>
          </cell>
        </row>
        <row r="42">
          <cell r="A42">
            <v>7200</v>
          </cell>
          <cell r="B42">
            <v>16496</v>
          </cell>
        </row>
        <row r="43">
          <cell r="A43">
            <v>7201</v>
          </cell>
          <cell r="B43">
            <v>4390</v>
          </cell>
        </row>
        <row r="44">
          <cell r="A44">
            <v>7202</v>
          </cell>
          <cell r="B44">
            <v>3110.1909600000004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100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0</v>
          </cell>
        </row>
        <row r="54">
          <cell r="A54">
            <v>7311</v>
          </cell>
          <cell r="B54">
            <v>0</v>
          </cell>
        </row>
        <row r="55">
          <cell r="A55">
            <v>740</v>
          </cell>
          <cell r="B55">
            <v>48265990.179958582</v>
          </cell>
        </row>
        <row r="56">
          <cell r="A56">
            <v>7400</v>
          </cell>
          <cell r="B56">
            <v>1802362.95521</v>
          </cell>
        </row>
        <row r="57">
          <cell r="A57">
            <v>740000</v>
          </cell>
          <cell r="B57">
            <v>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0</v>
          </cell>
        </row>
        <row r="60">
          <cell r="A60">
            <v>740003</v>
          </cell>
          <cell r="B60">
            <v>1636693.8203</v>
          </cell>
        </row>
        <row r="61">
          <cell r="A61">
            <v>740004</v>
          </cell>
          <cell r="B61">
            <v>165669.13490999999</v>
          </cell>
        </row>
        <row r="62">
          <cell r="A62">
            <v>7401</v>
          </cell>
          <cell r="B62">
            <v>2108086.9517200002</v>
          </cell>
        </row>
        <row r="63">
          <cell r="A63">
            <v>7402</v>
          </cell>
          <cell r="B63">
            <v>44355540.27302859</v>
          </cell>
        </row>
        <row r="64">
          <cell r="A64">
            <v>7403</v>
          </cell>
          <cell r="B64">
            <v>0</v>
          </cell>
        </row>
        <row r="65">
          <cell r="A65">
            <v>400</v>
          </cell>
          <cell r="B65">
            <v>2822053.79734175</v>
          </cell>
        </row>
        <row r="66">
          <cell r="A66">
            <v>4010</v>
          </cell>
          <cell r="B66">
            <v>220857.80998758794</v>
          </cell>
        </row>
        <row r="67">
          <cell r="A67">
            <v>4011</v>
          </cell>
          <cell r="B67">
            <v>171944.4656800013</v>
          </cell>
        </row>
        <row r="68">
          <cell r="A68">
            <v>4012</v>
          </cell>
          <cell r="B68">
            <v>1497.5051830262753</v>
          </cell>
        </row>
        <row r="69">
          <cell r="A69">
            <v>4013</v>
          </cell>
          <cell r="B69">
            <v>2495.4451764844316</v>
          </cell>
        </row>
        <row r="70">
          <cell r="A70">
            <v>402</v>
          </cell>
          <cell r="B70">
            <v>4990787.8124500001</v>
          </cell>
        </row>
        <row r="71">
          <cell r="A71">
            <v>403</v>
          </cell>
          <cell r="B71">
            <v>0</v>
          </cell>
        </row>
        <row r="72">
          <cell r="A72">
            <v>404</v>
          </cell>
          <cell r="B72">
            <v>0</v>
          </cell>
        </row>
        <row r="73">
          <cell r="A73">
            <v>409</v>
          </cell>
          <cell r="B73">
            <v>0</v>
          </cell>
        </row>
        <row r="74">
          <cell r="A74">
            <v>4100</v>
          </cell>
          <cell r="B74">
            <v>0</v>
          </cell>
        </row>
        <row r="75">
          <cell r="A75">
            <v>4101</v>
          </cell>
          <cell r="B75">
            <v>0</v>
          </cell>
        </row>
        <row r="76">
          <cell r="A76">
            <v>4102</v>
          </cell>
          <cell r="B76">
            <v>0</v>
          </cell>
        </row>
        <row r="77">
          <cell r="A77">
            <v>4110</v>
          </cell>
          <cell r="B77">
            <v>0</v>
          </cell>
        </row>
        <row r="78">
          <cell r="A78">
            <v>4111</v>
          </cell>
          <cell r="B78">
            <v>0</v>
          </cell>
        </row>
        <row r="79">
          <cell r="A79">
            <v>4112</v>
          </cell>
          <cell r="B79">
            <v>0</v>
          </cell>
        </row>
        <row r="80">
          <cell r="A80">
            <v>4113</v>
          </cell>
          <cell r="B80">
            <v>0</v>
          </cell>
        </row>
        <row r="81">
          <cell r="A81">
            <v>4114</v>
          </cell>
          <cell r="B81">
            <v>0</v>
          </cell>
        </row>
        <row r="82">
          <cell r="A82">
            <v>4115</v>
          </cell>
          <cell r="B82">
            <v>0</v>
          </cell>
        </row>
        <row r="83">
          <cell r="A83">
            <v>4116</v>
          </cell>
          <cell r="B83">
            <v>22069321.720629998</v>
          </cell>
        </row>
        <row r="84">
          <cell r="A84">
            <v>4117</v>
          </cell>
          <cell r="B84">
            <v>0</v>
          </cell>
        </row>
        <row r="85">
          <cell r="A85">
            <v>4119</v>
          </cell>
          <cell r="B85">
            <v>2418939.7835400002</v>
          </cell>
        </row>
        <row r="86">
          <cell r="A86">
            <v>4120</v>
          </cell>
          <cell r="B86">
            <v>1115997.5227800002</v>
          </cell>
        </row>
        <row r="87">
          <cell r="A87">
            <v>4130</v>
          </cell>
          <cell r="B87">
            <v>0</v>
          </cell>
        </row>
        <row r="88">
          <cell r="A88">
            <v>4131</v>
          </cell>
          <cell r="B88">
            <v>0</v>
          </cell>
        </row>
        <row r="89">
          <cell r="A89">
            <v>4132</v>
          </cell>
          <cell r="B89">
            <v>0</v>
          </cell>
        </row>
        <row r="90">
          <cell r="A90">
            <v>4133</v>
          </cell>
          <cell r="B90">
            <v>231818528.07684004</v>
          </cell>
        </row>
        <row r="91">
          <cell r="A91">
            <v>413300</v>
          </cell>
          <cell r="B91">
            <v>97290863.71886</v>
          </cell>
        </row>
        <row r="92">
          <cell r="A92">
            <v>413301</v>
          </cell>
          <cell r="B92">
            <v>19471353.48401</v>
          </cell>
        </row>
        <row r="93">
          <cell r="A93">
            <v>413302</v>
          </cell>
          <cell r="B93">
            <v>74283367.257310003</v>
          </cell>
        </row>
        <row r="94">
          <cell r="A94">
            <v>413303</v>
          </cell>
          <cell r="B94">
            <v>31373706.889629997</v>
          </cell>
        </row>
        <row r="95">
          <cell r="A95">
            <v>413304</v>
          </cell>
          <cell r="B95">
            <v>7130913.0417400002</v>
          </cell>
        </row>
        <row r="96">
          <cell r="A96">
            <v>413305</v>
          </cell>
          <cell r="B96">
            <v>2068323.1955799998</v>
          </cell>
        </row>
        <row r="97">
          <cell r="A97">
            <v>413306</v>
          </cell>
          <cell r="B97">
            <v>0.33799999999610009</v>
          </cell>
        </row>
        <row r="98">
          <cell r="A98">
            <v>413307</v>
          </cell>
          <cell r="B98">
            <v>0.15171000003465451</v>
          </cell>
        </row>
        <row r="99">
          <cell r="A99">
            <v>4140</v>
          </cell>
          <cell r="B99">
            <v>0</v>
          </cell>
        </row>
        <row r="100">
          <cell r="A100">
            <v>4141</v>
          </cell>
          <cell r="B100">
            <v>0</v>
          </cell>
        </row>
        <row r="101">
          <cell r="A101">
            <v>4142</v>
          </cell>
          <cell r="B101">
            <v>1102298.20025</v>
          </cell>
        </row>
        <row r="102">
          <cell r="A102">
            <v>4143</v>
          </cell>
          <cell r="B102">
            <v>0</v>
          </cell>
        </row>
        <row r="103">
          <cell r="A103">
            <v>4200</v>
          </cell>
          <cell r="B103">
            <v>1727234.5722700001</v>
          </cell>
        </row>
        <row r="104">
          <cell r="A104">
            <v>4201</v>
          </cell>
          <cell r="B104">
            <v>0</v>
          </cell>
        </row>
        <row r="105">
          <cell r="A105">
            <v>4202</v>
          </cell>
          <cell r="B105">
            <v>0</v>
          </cell>
        </row>
        <row r="106">
          <cell r="A106">
            <v>4203</v>
          </cell>
          <cell r="B106">
            <v>0</v>
          </cell>
        </row>
        <row r="107">
          <cell r="A107">
            <v>4204</v>
          </cell>
          <cell r="B107">
            <v>0</v>
          </cell>
        </row>
        <row r="108">
          <cell r="A108">
            <v>4205</v>
          </cell>
          <cell r="B108">
            <v>0</v>
          </cell>
        </row>
        <row r="109">
          <cell r="A109">
            <v>4206</v>
          </cell>
          <cell r="B109">
            <v>0</v>
          </cell>
        </row>
        <row r="110">
          <cell r="A110">
            <v>4207</v>
          </cell>
          <cell r="B110">
            <v>0</v>
          </cell>
        </row>
        <row r="111">
          <cell r="A111">
            <v>4208</v>
          </cell>
          <cell r="B111">
            <v>0</v>
          </cell>
        </row>
        <row r="112">
          <cell r="A112">
            <v>4209</v>
          </cell>
          <cell r="B112">
            <v>0</v>
          </cell>
        </row>
        <row r="113">
          <cell r="A113">
            <v>4300</v>
          </cell>
          <cell r="B113">
            <v>0</v>
          </cell>
        </row>
        <row r="114">
          <cell r="A114">
            <v>4301</v>
          </cell>
          <cell r="B114">
            <v>0</v>
          </cell>
        </row>
        <row r="115">
          <cell r="A115">
            <v>4302</v>
          </cell>
          <cell r="B115">
            <v>0</v>
          </cell>
        </row>
        <row r="116">
          <cell r="A116">
            <v>4303</v>
          </cell>
          <cell r="B116">
            <v>0</v>
          </cell>
        </row>
        <row r="117">
          <cell r="A117">
            <v>4304</v>
          </cell>
          <cell r="B117">
            <v>0</v>
          </cell>
        </row>
        <row r="118">
          <cell r="A118">
            <v>4305</v>
          </cell>
          <cell r="B118">
            <v>0</v>
          </cell>
        </row>
        <row r="119">
          <cell r="A119">
            <v>4306</v>
          </cell>
          <cell r="B119">
            <v>0</v>
          </cell>
        </row>
        <row r="120">
          <cell r="A120">
            <v>4307</v>
          </cell>
          <cell r="B120">
            <v>0</v>
          </cell>
        </row>
        <row r="121">
          <cell r="A121">
            <v>4308</v>
          </cell>
          <cell r="B121">
            <v>0</v>
          </cell>
        </row>
        <row r="122">
          <cell r="A122">
            <v>7500</v>
          </cell>
          <cell r="B122">
            <v>0</v>
          </cell>
        </row>
        <row r="123">
          <cell r="A123">
            <v>7501</v>
          </cell>
          <cell r="B123">
            <v>0</v>
          </cell>
        </row>
        <row r="124">
          <cell r="A124">
            <v>7502</v>
          </cell>
          <cell r="B124">
            <v>0</v>
          </cell>
        </row>
        <row r="125">
          <cell r="A125">
            <v>7503</v>
          </cell>
          <cell r="B125">
            <v>0</v>
          </cell>
        </row>
        <row r="126">
          <cell r="A126">
            <v>7504</v>
          </cell>
          <cell r="B126">
            <v>0</v>
          </cell>
        </row>
        <row r="127">
          <cell r="A127">
            <v>7505</v>
          </cell>
          <cell r="B127">
            <v>0</v>
          </cell>
        </row>
        <row r="128">
          <cell r="A128">
            <v>7506</v>
          </cell>
          <cell r="B128">
            <v>718464</v>
          </cell>
        </row>
        <row r="129">
          <cell r="A129">
            <v>751</v>
          </cell>
          <cell r="B129">
            <v>8226.8293099999992</v>
          </cell>
        </row>
        <row r="130">
          <cell r="A130">
            <v>4400</v>
          </cell>
          <cell r="B130">
            <v>0</v>
          </cell>
        </row>
        <row r="131">
          <cell r="A131">
            <v>4401</v>
          </cell>
          <cell r="B131">
            <v>0</v>
          </cell>
        </row>
        <row r="132">
          <cell r="A132">
            <v>4402</v>
          </cell>
          <cell r="B132">
            <v>0</v>
          </cell>
        </row>
        <row r="133">
          <cell r="A133">
            <v>4403</v>
          </cell>
          <cell r="B133">
            <v>0</v>
          </cell>
        </row>
        <row r="134">
          <cell r="A134">
            <v>4404</v>
          </cell>
          <cell r="B134">
            <v>0</v>
          </cell>
        </row>
        <row r="135">
          <cell r="A135">
            <v>4407</v>
          </cell>
          <cell r="B135">
            <v>0</v>
          </cell>
        </row>
        <row r="136">
          <cell r="A136">
            <v>4406</v>
          </cell>
          <cell r="B136">
            <v>0</v>
          </cell>
        </row>
        <row r="137">
          <cell r="A137">
            <v>4405</v>
          </cell>
          <cell r="B137">
            <v>-850000</v>
          </cell>
        </row>
        <row r="138">
          <cell r="A138">
            <v>441</v>
          </cell>
          <cell r="B138">
            <v>0</v>
          </cell>
        </row>
        <row r="139">
          <cell r="A139">
            <v>5000</v>
          </cell>
          <cell r="B139">
            <v>0</v>
          </cell>
        </row>
        <row r="140">
          <cell r="A140">
            <v>5001</v>
          </cell>
          <cell r="B140">
            <v>0</v>
          </cell>
        </row>
        <row r="141">
          <cell r="A141">
            <v>5002</v>
          </cell>
          <cell r="B141">
            <v>0</v>
          </cell>
        </row>
        <row r="142">
          <cell r="A142">
            <v>5003</v>
          </cell>
          <cell r="B142">
            <v>0</v>
          </cell>
        </row>
        <row r="143">
          <cell r="A143">
            <v>5004</v>
          </cell>
          <cell r="B143">
            <v>0</v>
          </cell>
        </row>
        <row r="144">
          <cell r="A144">
            <v>501</v>
          </cell>
          <cell r="B144">
            <v>0</v>
          </cell>
        </row>
        <row r="145">
          <cell r="A145">
            <v>5500</v>
          </cell>
          <cell r="B145">
            <v>0</v>
          </cell>
        </row>
        <row r="146">
          <cell r="A146">
            <v>5501</v>
          </cell>
          <cell r="B146">
            <v>0</v>
          </cell>
        </row>
        <row r="147">
          <cell r="A147">
            <v>5502</v>
          </cell>
          <cell r="B147">
            <v>0</v>
          </cell>
        </row>
        <row r="148">
          <cell r="A148">
            <v>5503</v>
          </cell>
          <cell r="B148">
            <v>0</v>
          </cell>
        </row>
        <row r="149">
          <cell r="A149">
            <v>5504</v>
          </cell>
          <cell r="B149">
            <v>0</v>
          </cell>
        </row>
        <row r="150">
          <cell r="A150">
            <v>551</v>
          </cell>
          <cell r="B150">
            <v>0</v>
          </cell>
        </row>
        <row r="151">
          <cell r="A151">
            <v>7520</v>
          </cell>
        </row>
        <row r="152">
          <cell r="A152">
            <v>5505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9"/>
    </sheetNames>
    <sheetDataSet>
      <sheetData sheetId="0" refreshError="1">
        <row r="2">
          <cell r="A2" t="str">
            <v>Table A42. Czech Republic: External Debt in Convertible and Nonconvertible Currencies, 1980-97 Q3</v>
          </cell>
        </row>
        <row r="4">
          <cell r="A4" t="str">
            <v>(In millions of U.S. dollars, end of period)</v>
          </cell>
        </row>
        <row r="7">
          <cell r="E7">
            <v>1980</v>
          </cell>
          <cell r="G7">
            <v>1985</v>
          </cell>
          <cell r="I7">
            <v>1990</v>
          </cell>
          <cell r="K7">
            <v>1991</v>
          </cell>
          <cell r="M7">
            <v>1992</v>
          </cell>
          <cell r="O7">
            <v>1993</v>
          </cell>
          <cell r="Q7">
            <v>1994</v>
          </cell>
          <cell r="S7">
            <v>1995</v>
          </cell>
          <cell r="U7">
            <v>1996</v>
          </cell>
          <cell r="V7">
            <v>1997</v>
          </cell>
        </row>
        <row r="8">
          <cell r="V8" t="str">
            <v xml:space="preserve">Q3 </v>
          </cell>
        </row>
        <row r="10">
          <cell r="A10" t="str">
            <v>Debt in convertible currencies</v>
          </cell>
        </row>
        <row r="11">
          <cell r="B11" t="str">
            <v>Medium- and long-term</v>
          </cell>
          <cell r="E11">
            <v>1936</v>
          </cell>
          <cell r="G11">
            <v>1835</v>
          </cell>
          <cell r="I11">
            <v>3557</v>
          </cell>
          <cell r="K11">
            <v>4565</v>
          </cell>
          <cell r="M11">
            <v>5284</v>
          </cell>
          <cell r="O11">
            <v>6494</v>
          </cell>
          <cell r="Q11">
            <v>7806</v>
          </cell>
          <cell r="S11">
            <v>11504</v>
          </cell>
          <cell r="U11">
            <v>14823</v>
          </cell>
          <cell r="V11">
            <v>14938</v>
          </cell>
        </row>
        <row r="12">
          <cell r="C12" t="str">
            <v>By maturity</v>
          </cell>
        </row>
        <row r="13">
          <cell r="D13" t="str">
            <v>1-5 years</v>
          </cell>
          <cell r="E13">
            <v>473</v>
          </cell>
          <cell r="G13">
            <v>854</v>
          </cell>
          <cell r="I13">
            <v>1321</v>
          </cell>
          <cell r="K13">
            <v>1463</v>
          </cell>
          <cell r="M13">
            <v>2094</v>
          </cell>
          <cell r="O13">
            <v>2530</v>
          </cell>
          <cell r="Q13">
            <v>4170</v>
          </cell>
          <cell r="S13">
            <v>7155</v>
          </cell>
          <cell r="U13" t="str">
            <v>...</v>
          </cell>
          <cell r="V13" t="str">
            <v>...</v>
          </cell>
        </row>
        <row r="14">
          <cell r="D14" t="str">
            <v>Over 5 years</v>
          </cell>
          <cell r="E14">
            <v>1463</v>
          </cell>
          <cell r="G14">
            <v>981</v>
          </cell>
          <cell r="I14">
            <v>2236</v>
          </cell>
          <cell r="K14">
            <v>3112</v>
          </cell>
          <cell r="M14">
            <v>3190</v>
          </cell>
          <cell r="O14">
            <v>3964</v>
          </cell>
          <cell r="Q14">
            <v>3636</v>
          </cell>
          <cell r="S14">
            <v>4349</v>
          </cell>
          <cell r="U14" t="str">
            <v>...</v>
          </cell>
          <cell r="V14" t="str">
            <v>...</v>
          </cell>
        </row>
        <row r="15">
          <cell r="B15" t="str">
            <v>By creditor</v>
          </cell>
        </row>
        <row r="16">
          <cell r="C16" t="str">
            <v>Banks</v>
          </cell>
          <cell r="E16">
            <v>1373</v>
          </cell>
          <cell r="G16">
            <v>1273</v>
          </cell>
          <cell r="I16">
            <v>2193</v>
          </cell>
          <cell r="K16">
            <v>2250</v>
          </cell>
          <cell r="M16">
            <v>2298</v>
          </cell>
          <cell r="O16">
            <v>2766</v>
          </cell>
          <cell r="Q16">
            <v>4429</v>
          </cell>
          <cell r="S16">
            <v>8207</v>
          </cell>
          <cell r="U16">
            <v>11009</v>
          </cell>
          <cell r="V16">
            <v>10982</v>
          </cell>
        </row>
        <row r="17">
          <cell r="B17" t="str">
            <v>Governments</v>
          </cell>
          <cell r="E17">
            <v>5</v>
          </cell>
          <cell r="G17">
            <v>0</v>
          </cell>
          <cell r="I17">
            <v>0</v>
          </cell>
          <cell r="K17">
            <v>59</v>
          </cell>
          <cell r="M17">
            <v>231</v>
          </cell>
          <cell r="O17">
            <v>245</v>
          </cell>
          <cell r="Q17">
            <v>267</v>
          </cell>
          <cell r="S17">
            <v>265</v>
          </cell>
          <cell r="U17">
            <v>243</v>
          </cell>
          <cell r="V17">
            <v>219</v>
          </cell>
        </row>
        <row r="18">
          <cell r="C18" t="str">
            <v>Multilateral institutions</v>
          </cell>
          <cell r="E18">
            <v>0</v>
          </cell>
          <cell r="G18">
            <v>0</v>
          </cell>
          <cell r="I18">
            <v>0</v>
          </cell>
          <cell r="K18">
            <v>1177</v>
          </cell>
          <cell r="M18">
            <v>1594</v>
          </cell>
          <cell r="O18">
            <v>1766</v>
          </cell>
          <cell r="Q18">
            <v>709</v>
          </cell>
          <cell r="S18">
            <v>714</v>
          </cell>
          <cell r="U18">
            <v>646</v>
          </cell>
          <cell r="V18">
            <v>559</v>
          </cell>
        </row>
        <row r="19">
          <cell r="C19" t="str">
            <v>Suppliers' credits</v>
          </cell>
          <cell r="E19">
            <v>322</v>
          </cell>
          <cell r="G19">
            <v>488</v>
          </cell>
          <cell r="I19">
            <v>1192</v>
          </cell>
          <cell r="K19">
            <v>911</v>
          </cell>
          <cell r="M19">
            <v>1020</v>
          </cell>
          <cell r="O19">
            <v>863</v>
          </cell>
          <cell r="Q19">
            <v>1162</v>
          </cell>
          <cell r="S19">
            <v>923</v>
          </cell>
          <cell r="U19">
            <v>992</v>
          </cell>
          <cell r="V19">
            <v>1077</v>
          </cell>
        </row>
        <row r="20">
          <cell r="C20" t="str">
            <v>Other investors</v>
          </cell>
          <cell r="E20">
            <v>236</v>
          </cell>
          <cell r="G20">
            <v>74</v>
          </cell>
          <cell r="I20">
            <v>172</v>
          </cell>
          <cell r="K20">
            <v>168</v>
          </cell>
          <cell r="M20">
            <v>141</v>
          </cell>
          <cell r="O20">
            <v>855</v>
          </cell>
          <cell r="Q20">
            <v>1239</v>
          </cell>
          <cell r="S20">
            <v>1396</v>
          </cell>
          <cell r="U20">
            <v>1933</v>
          </cell>
          <cell r="V20">
            <v>2101</v>
          </cell>
        </row>
        <row r="22">
          <cell r="B22" t="str">
            <v>By debtor</v>
          </cell>
        </row>
        <row r="23">
          <cell r="C23" t="str">
            <v>Banks</v>
          </cell>
          <cell r="O23">
            <v>2504</v>
          </cell>
          <cell r="Q23">
            <v>1799</v>
          </cell>
          <cell r="S23">
            <v>4425</v>
          </cell>
          <cell r="U23">
            <v>5926</v>
          </cell>
          <cell r="V23">
            <v>5824</v>
          </cell>
        </row>
        <row r="24">
          <cell r="C24" t="str">
            <v>Of which: commercial banks</v>
          </cell>
          <cell r="O24">
            <v>540</v>
          </cell>
          <cell r="Q24">
            <v>985</v>
          </cell>
          <cell r="S24">
            <v>3588</v>
          </cell>
          <cell r="U24">
            <v>5517</v>
          </cell>
          <cell r="V24">
            <v>5445</v>
          </cell>
        </row>
        <row r="25">
          <cell r="C25" t="str">
            <v>Government</v>
          </cell>
          <cell r="O25">
            <v>1986</v>
          </cell>
          <cell r="Q25">
            <v>2202</v>
          </cell>
          <cell r="S25">
            <v>1959</v>
          </cell>
          <cell r="U25">
            <v>1710</v>
          </cell>
          <cell r="V25">
            <v>1431</v>
          </cell>
        </row>
        <row r="26">
          <cell r="C26" t="str">
            <v>Corporations and other</v>
          </cell>
          <cell r="O26">
            <v>2004</v>
          </cell>
          <cell r="Q26">
            <v>3805</v>
          </cell>
          <cell r="S26">
            <v>5121</v>
          </cell>
          <cell r="U26">
            <v>7187</v>
          </cell>
          <cell r="V26">
            <v>7683</v>
          </cell>
        </row>
        <row r="28">
          <cell r="B28" t="str">
            <v xml:space="preserve">Short-term </v>
          </cell>
          <cell r="E28">
            <v>3790</v>
          </cell>
          <cell r="G28">
            <v>1539</v>
          </cell>
          <cell r="I28">
            <v>2400</v>
          </cell>
          <cell r="K28">
            <v>2143</v>
          </cell>
          <cell r="M28">
            <v>1798</v>
          </cell>
          <cell r="O28">
            <v>2002</v>
          </cell>
          <cell r="Q28">
            <v>2888</v>
          </cell>
          <cell r="S28">
            <v>5045</v>
          </cell>
          <cell r="U28">
            <v>6022</v>
          </cell>
          <cell r="V28">
            <v>6065</v>
          </cell>
        </row>
        <row r="29">
          <cell r="B29" t="str">
            <v>Of which: liabilities in CZK</v>
          </cell>
          <cell r="S29">
            <v>757</v>
          </cell>
          <cell r="U29">
            <v>1783</v>
          </cell>
          <cell r="V29">
            <v>1600</v>
          </cell>
        </row>
        <row r="31">
          <cell r="C31" t="str">
            <v>Total</v>
          </cell>
          <cell r="E31">
            <v>5726</v>
          </cell>
          <cell r="G31">
            <v>3374</v>
          </cell>
          <cell r="I31">
            <v>5957</v>
          </cell>
          <cell r="K31">
            <v>6708</v>
          </cell>
          <cell r="M31">
            <v>7082</v>
          </cell>
          <cell r="O31">
            <v>8496</v>
          </cell>
          <cell r="Q31">
            <v>10694</v>
          </cell>
          <cell r="S31">
            <v>16549</v>
          </cell>
          <cell r="U31">
            <v>20845</v>
          </cell>
          <cell r="V31">
            <v>21003</v>
          </cell>
        </row>
        <row r="33">
          <cell r="A33" t="str">
            <v>Debt in nonconvertible currencies 1/</v>
          </cell>
        </row>
        <row r="34">
          <cell r="B34" t="str">
            <v>Medium- and long-term</v>
          </cell>
          <cell r="E34">
            <v>125</v>
          </cell>
          <cell r="G34">
            <v>54</v>
          </cell>
          <cell r="I34">
            <v>39</v>
          </cell>
          <cell r="K34">
            <v>33</v>
          </cell>
          <cell r="M34">
            <v>344</v>
          </cell>
          <cell r="O34">
            <v>770</v>
          </cell>
          <cell r="Q34">
            <v>812</v>
          </cell>
          <cell r="S34">
            <v>357</v>
          </cell>
          <cell r="U34">
            <v>324</v>
          </cell>
          <cell r="V34">
            <v>271</v>
          </cell>
        </row>
        <row r="35">
          <cell r="B35" t="str">
            <v>Short-term</v>
          </cell>
          <cell r="E35">
            <v>659</v>
          </cell>
          <cell r="G35">
            <v>750</v>
          </cell>
          <cell r="I35">
            <v>1032</v>
          </cell>
          <cell r="K35">
            <v>1510</v>
          </cell>
          <cell r="M35">
            <v>27</v>
          </cell>
          <cell r="O35">
            <v>7</v>
          </cell>
          <cell r="Q35">
            <v>245</v>
          </cell>
          <cell r="S35">
            <v>0</v>
          </cell>
          <cell r="U35">
            <v>0</v>
          </cell>
          <cell r="V35">
            <v>0</v>
          </cell>
        </row>
        <row r="37">
          <cell r="C37" t="str">
            <v>Total</v>
          </cell>
          <cell r="E37">
            <v>784</v>
          </cell>
          <cell r="G37">
            <v>804</v>
          </cell>
          <cell r="I37">
            <v>1071</v>
          </cell>
          <cell r="K37">
            <v>1543</v>
          </cell>
          <cell r="M37">
            <v>371</v>
          </cell>
          <cell r="O37">
            <v>776</v>
          </cell>
          <cell r="Q37">
            <v>1057</v>
          </cell>
          <cell r="S37">
            <v>357</v>
          </cell>
          <cell r="U37">
            <v>324</v>
          </cell>
          <cell r="V37">
            <v>271</v>
          </cell>
        </row>
        <row r="39">
          <cell r="A39" t="str">
            <v>Total debt 2/</v>
          </cell>
          <cell r="E39">
            <v>6510</v>
          </cell>
          <cell r="G39">
            <v>4178</v>
          </cell>
          <cell r="I39">
            <v>7028</v>
          </cell>
          <cell r="K39">
            <v>8251</v>
          </cell>
          <cell r="M39">
            <v>7453</v>
          </cell>
          <cell r="O39">
            <v>9605</v>
          </cell>
          <cell r="Q39">
            <v>12210</v>
          </cell>
          <cell r="S39">
            <v>17190</v>
          </cell>
          <cell r="U39">
            <v>21181</v>
          </cell>
          <cell r="V39">
            <v>21282</v>
          </cell>
        </row>
        <row r="40">
          <cell r="B40" t="str">
            <v>Medium- and long-term</v>
          </cell>
          <cell r="E40">
            <v>2061</v>
          </cell>
          <cell r="G40">
            <v>1889</v>
          </cell>
          <cell r="I40">
            <v>3596</v>
          </cell>
          <cell r="K40">
            <v>4598</v>
          </cell>
          <cell r="M40">
            <v>5627</v>
          </cell>
          <cell r="O40">
            <v>7278</v>
          </cell>
          <cell r="Q40">
            <v>8629</v>
          </cell>
          <cell r="S40">
            <v>11898</v>
          </cell>
          <cell r="U40">
            <v>15148</v>
          </cell>
          <cell r="V40">
            <v>15208</v>
          </cell>
        </row>
        <row r="41">
          <cell r="B41" t="str">
            <v>Short-term</v>
          </cell>
          <cell r="E41">
            <v>4449</v>
          </cell>
          <cell r="G41">
            <v>2289</v>
          </cell>
          <cell r="I41">
            <v>3432</v>
          </cell>
          <cell r="K41">
            <v>3653</v>
          </cell>
          <cell r="M41">
            <v>1826</v>
          </cell>
          <cell r="O41">
            <v>2327</v>
          </cell>
          <cell r="Q41">
            <v>3580</v>
          </cell>
          <cell r="S41">
            <v>5292</v>
          </cell>
          <cell r="U41">
            <v>6033</v>
          </cell>
          <cell r="V41">
            <v>6074</v>
          </cell>
        </row>
        <row r="44">
          <cell r="B44" t="str">
            <v>Source: Data provided by the Czech National Bank.</v>
          </cell>
        </row>
        <row r="46">
          <cell r="B46" t="str">
            <v>1/  Excluding the Slovak Republic. Total debt to the Slovak Republic at the end of 1995 was US$285 million, of which US$247 million was short-term, and</v>
          </cell>
        </row>
        <row r="47">
          <cell r="B47" t="str">
            <v>the remainder medium- and long-term. At end-June 1997, this figure had fallen to US$8.4 million, all of which was short-term.</v>
          </cell>
        </row>
        <row r="48">
          <cell r="B48" t="str">
            <v>2/  Includes debt vis-à-vis the Slovak Republic from 1993.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0"/>
      <sheetData sheetId="1"/>
      <sheetData sheetId="2"/>
      <sheetData sheetId="3" refreshError="1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42.634680419343937</v>
          </cell>
          <cell r="H4">
            <v>41.878792267033525</v>
          </cell>
          <cell r="I4">
            <v>40.35126884182408</v>
          </cell>
          <cell r="J4">
            <v>39.677013422818789</v>
          </cell>
          <cell r="K4">
            <v>39.279653005616417</v>
          </cell>
          <cell r="L4">
            <v>41.427140529869853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39.416170315723292</v>
          </cell>
          <cell r="R4">
            <v>39.119525910945981</v>
          </cell>
          <cell r="S4">
            <v>39.004572034655979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38.846183666553749</v>
          </cell>
        </row>
        <row r="5">
          <cell r="B5" t="str">
            <v>Total Revenue</v>
          </cell>
          <cell r="G5">
            <v>497.983</v>
          </cell>
          <cell r="H5">
            <v>572.91300000000001</v>
          </cell>
          <cell r="I5">
            <v>626.18299999999999</v>
          </cell>
          <cell r="J5">
            <v>652.98199999999997</v>
          </cell>
          <cell r="K5">
            <v>696.58299999999997</v>
          </cell>
          <cell r="L5">
            <v>729.56404208000004</v>
          </cell>
          <cell r="M5">
            <v>762.60500000000002</v>
          </cell>
          <cell r="N5">
            <v>802.366624840501</v>
          </cell>
          <cell r="O5">
            <v>850.27050190742818</v>
          </cell>
          <cell r="P5">
            <v>906.25027676494369</v>
          </cell>
          <cell r="Q5">
            <v>966.52796093207962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42.102045992560029</v>
          </cell>
          <cell r="H6">
            <v>41.482369126058941</v>
          </cell>
          <cell r="I6">
            <v>39.82592380588946</v>
          </cell>
          <cell r="J6">
            <v>39.128835091083417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39.190329668278672</v>
          </cell>
          <cell r="P6">
            <v>39.077260136868084</v>
          </cell>
          <cell r="Q6">
            <v>38.868045379446755</v>
          </cell>
          <cell r="R6">
            <v>38.653619715110928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607.73199999999997</v>
          </cell>
          <cell r="K7">
            <v>648.02599999999995</v>
          </cell>
          <cell r="L7">
            <v>682.05501575000005</v>
          </cell>
          <cell r="M7">
            <v>715.30799999999999</v>
          </cell>
          <cell r="N7">
            <v>754.26327781874306</v>
          </cell>
          <cell r="O7">
            <v>800.97872683578771</v>
          </cell>
          <cell r="P7">
            <v>855.6687957159387</v>
          </cell>
          <cell r="Q7">
            <v>914.46121336658859</v>
          </cell>
          <cell r="R7">
            <v>973.24707885387454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1455.3581146497991</v>
          </cell>
        </row>
        <row r="8">
          <cell r="F8" t="str">
            <v>% of GDP</v>
          </cell>
          <cell r="G8">
            <v>37.714829218802834</v>
          </cell>
          <cell r="H8">
            <v>37.014191586416629</v>
          </cell>
          <cell r="I8">
            <v>36.181390319913504</v>
          </cell>
          <cell r="J8">
            <v>36.417305848513905</v>
          </cell>
          <cell r="K8">
            <v>36.035477951398541</v>
          </cell>
          <cell r="L8">
            <v>37.142896898654911</v>
          </cell>
          <cell r="M8">
            <v>37.28320884891393</v>
          </cell>
          <cell r="N8">
            <v>37.108440028831559</v>
          </cell>
          <cell r="O8">
            <v>36.918392783888734</v>
          </cell>
          <cell r="P8">
            <v>36.896200727853738</v>
          </cell>
          <cell r="Q8">
            <v>36.774228346792988</v>
          </cell>
          <cell r="R8">
            <v>36.643555363763305</v>
          </cell>
          <cell r="S8">
            <v>36.627640309360622</v>
          </cell>
          <cell r="T8">
            <v>36.642599696385489</v>
          </cell>
          <cell r="U8">
            <v>36.688768416073877</v>
          </cell>
          <cell r="V8">
            <v>36.766558382275058</v>
          </cell>
          <cell r="W8">
            <v>36.837523401993892</v>
          </cell>
          <cell r="X8">
            <v>36.908098433688643</v>
          </cell>
        </row>
        <row r="9">
          <cell r="D9" t="str">
            <v>Indirect taxes</v>
          </cell>
          <cell r="G9">
            <v>154.88900000000001</v>
          </cell>
          <cell r="H9">
            <v>173.60899999999998</v>
          </cell>
          <cell r="I9">
            <v>196.21100000000001</v>
          </cell>
          <cell r="J9">
            <v>208.41200000000001</v>
          </cell>
          <cell r="K9">
            <v>212.16800000000001</v>
          </cell>
          <cell r="L9">
            <v>234.79711571999997</v>
          </cell>
          <cell r="M9">
            <v>249.64</v>
          </cell>
          <cell r="N9">
            <v>265.80868664785709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345.16488741836622</v>
          </cell>
          <cell r="S9">
            <v>363.4316290499869</v>
          </cell>
          <cell r="T9">
            <v>382.83755093129491</v>
          </cell>
          <cell r="U9">
            <v>403.45812449159246</v>
          </cell>
          <cell r="V9">
            <v>425.37391766411685</v>
          </cell>
          <cell r="W9">
            <v>448.67094102596923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105.47683400284269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12.153000729080169</v>
          </cell>
          <cell r="X11">
            <v>12.006534680399858</v>
          </cell>
        </row>
        <row r="12">
          <cell r="E12" t="str">
            <v>VAT</v>
          </cell>
          <cell r="G12">
            <v>85.849000000000004</v>
          </cell>
          <cell r="H12">
            <v>94.801000000000002</v>
          </cell>
          <cell r="I12">
            <v>109.313</v>
          </cell>
          <cell r="J12">
            <v>117.65600000000001</v>
          </cell>
          <cell r="K12">
            <v>119.395</v>
          </cell>
          <cell r="L12">
            <v>138.33062853999999</v>
          </cell>
          <cell r="M12">
            <v>149.9</v>
          </cell>
          <cell r="N12">
            <v>165.4778309305448</v>
          </cell>
          <cell r="O12">
            <v>182.01858971882291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252.53734288923849</v>
          </cell>
          <cell r="T12">
            <v>269.73008519313782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115.85964951631141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104.48072182416119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0.94572281957340243</v>
          </cell>
          <cell r="I15">
            <v>1.0128581002112325</v>
          </cell>
          <cell r="J15">
            <v>1.0140827364951714</v>
          </cell>
          <cell r="K15">
            <v>0.94170354925349531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7.0503355704697999</v>
          </cell>
          <cell r="K16">
            <v>6.6393260301395767</v>
          </cell>
          <cell r="L16">
            <v>7.5331170582148888</v>
          </cell>
          <cell r="M16">
            <v>7.8130721401860432</v>
          </cell>
          <cell r="N16">
            <v>8.141221170073857</v>
          </cell>
          <cell r="O16">
            <v>8.3895284157611076</v>
          </cell>
          <cell r="P16">
            <v>8.6412142682339415</v>
          </cell>
          <cell r="Q16">
            <v>8.8140385535986212</v>
          </cell>
          <cell r="R16">
            <v>8.9021789391346076</v>
          </cell>
          <cell r="S16">
            <v>8.9021789391346076</v>
          </cell>
          <cell r="T16">
            <v>8.9021789391346076</v>
          </cell>
          <cell r="U16">
            <v>8.9021789391346076</v>
          </cell>
          <cell r="V16">
            <v>8.9021789391346076</v>
          </cell>
          <cell r="W16">
            <v>8.9021789391346076</v>
          </cell>
          <cell r="X16">
            <v>8.9021789391346076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64.171999999999997</v>
          </cell>
          <cell r="K17">
            <v>67.802000000000007</v>
          </cell>
          <cell r="L17">
            <v>73.143358329999998</v>
          </cell>
          <cell r="M17">
            <v>77.599999999999994</v>
          </cell>
          <cell r="N17">
            <v>77.813399999999987</v>
          </cell>
          <cell r="O17">
            <v>78.770504819999985</v>
          </cell>
          <cell r="P17">
            <v>80.341188686110797</v>
          </cell>
          <cell r="Q17">
            <v>82.096643658902309</v>
          </cell>
          <cell r="R17">
            <v>83.73365073346082</v>
          </cell>
          <cell r="S17">
            <v>85.403299729086029</v>
          </cell>
          <cell r="T17">
            <v>87.106241525684013</v>
          </cell>
          <cell r="U17">
            <v>88.843139981706173</v>
          </cell>
          <cell r="V17">
            <v>90.614672192941399</v>
          </cell>
          <cell r="W17">
            <v>92.421528756468661</v>
          </cell>
          <cell r="X17">
            <v>94.264414039872634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0.91580865070655459</v>
          </cell>
          <cell r="J20">
            <v>0.97500661939353517</v>
          </cell>
          <cell r="K20">
            <v>0.99168687938601441</v>
          </cell>
          <cell r="L20">
            <v>1.045952583917314</v>
          </cell>
          <cell r="M20">
            <v>1.0152442395481902</v>
          </cell>
          <cell r="N20">
            <v>0.95499999999999996</v>
          </cell>
          <cell r="O20">
            <v>0.95499999999999996</v>
          </cell>
          <cell r="P20">
            <v>0.95499999999999996</v>
          </cell>
          <cell r="Q20">
            <v>0.95499999999999996</v>
          </cell>
          <cell r="R20">
            <v>0.95499999999999996</v>
          </cell>
          <cell r="S20">
            <v>0.95499999999999996</v>
          </cell>
          <cell r="T20">
            <v>0.95499999999999996</v>
          </cell>
          <cell r="U20">
            <v>0.95499999999999996</v>
          </cell>
          <cell r="V20">
            <v>0.95499999999999996</v>
          </cell>
          <cell r="W20">
            <v>0.95499999999999996</v>
          </cell>
          <cell r="X20">
            <v>0.95499999999999996</v>
          </cell>
          <cell r="Y20">
            <v>0.95499999999999996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3.9195130199526549</v>
          </cell>
          <cell r="H21">
            <v>4.1018029107233369</v>
          </cell>
          <cell r="I21">
            <v>3.8904789162373596</v>
          </cell>
          <cell r="J21">
            <v>3.8453978906999038</v>
          </cell>
          <cell r="K21">
            <v>3.7703386531724412</v>
          </cell>
          <cell r="L21">
            <v>3.9831921978979468</v>
          </cell>
          <cell r="M21">
            <v>4.044659093251747</v>
          </cell>
          <cell r="N21">
            <v>3.8282837999086361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3.0105466680003938</v>
          </cell>
          <cell r="T21">
            <v>2.874856722867503</v>
          </cell>
          <cell r="U21">
            <v>2.7452825311975526</v>
          </cell>
          <cell r="V21">
            <v>2.6215484466235042</v>
          </cell>
          <cell r="W21">
            <v>2.5033912465818826</v>
          </cell>
          <cell r="X21">
            <v>2.3905595723529371</v>
          </cell>
        </row>
        <row r="22">
          <cell r="E22" t="str">
            <v>Other indirect taxes</v>
          </cell>
          <cell r="G22">
            <v>22.68</v>
          </cell>
          <cell r="H22">
            <v>22.158000000000001</v>
          </cell>
          <cell r="I22">
            <v>25.728000000000002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24.372746497663091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26.521675116799631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93.932440565753836</v>
          </cell>
          <cell r="L23">
            <v>93.400860398061752</v>
          </cell>
          <cell r="M23">
            <v>94.927229285533883</v>
          </cell>
          <cell r="N23">
            <v>101.70485870511436</v>
          </cell>
          <cell r="O23">
            <v>102.47057247252469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104.48072182416119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0.83670757034018217</v>
          </cell>
          <cell r="I25">
            <v>1.0199178200844745</v>
          </cell>
          <cell r="J25">
            <v>0.97352122492165261</v>
          </cell>
          <cell r="K25">
            <v>0.87168134802941666</v>
          </cell>
          <cell r="L25">
            <v>0.91468042941694949</v>
          </cell>
          <cell r="M25">
            <v>0.90856215030074516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1.5930009587727709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0.98012789612352635</v>
          </cell>
          <cell r="R26">
            <v>0.94092278027858511</v>
          </cell>
          <cell r="S26">
            <v>0.89858125516604859</v>
          </cell>
          <cell r="T26">
            <v>0.85814509868357647</v>
          </cell>
          <cell r="U26">
            <v>0.81952856924281547</v>
          </cell>
          <cell r="V26">
            <v>0.78264978362688875</v>
          </cell>
          <cell r="W26">
            <v>0.74743054336367876</v>
          </cell>
          <cell r="X26">
            <v>0.71379616891231312</v>
          </cell>
        </row>
        <row r="27">
          <cell r="D27" t="str">
            <v>Direct taxes</v>
          </cell>
          <cell r="G27">
            <v>118.27200000000001</v>
          </cell>
          <cell r="H27">
            <v>135.06900000000002</v>
          </cell>
          <cell r="I27">
            <v>142.35300000000001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189.04860705759239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273.51049284984299</v>
          </cell>
          <cell r="U27">
            <v>299.69141840738007</v>
          </cell>
          <cell r="V27">
            <v>328.97539259461468</v>
          </cell>
          <cell r="W27">
            <v>360.31275058254522</v>
          </cell>
          <cell r="X27">
            <v>394.07795706605651</v>
          </cell>
        </row>
        <row r="28">
          <cell r="F28" t="str">
            <v>% of GDP</v>
          </cell>
          <cell r="G28">
            <v>9.9993236388231317</v>
          </cell>
          <cell r="H28">
            <v>9.7798131923828855</v>
          </cell>
          <cell r="I28">
            <v>9.053806525472238</v>
          </cell>
          <cell r="J28">
            <v>8.5956375838926178</v>
          </cell>
          <cell r="K28">
            <v>9.0349774787299122</v>
          </cell>
          <cell r="L28">
            <v>9.0082546762511573</v>
          </cell>
          <cell r="M28">
            <v>8.8763588090305756</v>
          </cell>
          <cell r="N28">
            <v>8.7883186698318028</v>
          </cell>
          <cell r="O28">
            <v>8.71355317783628</v>
          </cell>
          <cell r="P28">
            <v>8.6803451861149732</v>
          </cell>
          <cell r="Q28">
            <v>8.6383664487667122</v>
          </cell>
          <cell r="R28">
            <v>8.6265237432457482</v>
          </cell>
          <cell r="S28">
            <v>8.8158476867816944</v>
          </cell>
          <cell r="T28">
            <v>9.0269476144522542</v>
          </cell>
          <cell r="U28">
            <v>9.2605643595330864</v>
          </cell>
          <cell r="V28">
            <v>9.5174976475934283</v>
          </cell>
          <cell r="W28">
            <v>9.7596717775245931</v>
          </cell>
          <cell r="X28">
            <v>9.9938756540625082</v>
          </cell>
        </row>
        <row r="29">
          <cell r="E29" t="str">
            <v>Personal Income Tax</v>
          </cell>
          <cell r="G29">
            <v>54.52</v>
          </cell>
          <cell r="H29">
            <v>68.587000000000003</v>
          </cell>
          <cell r="I29">
            <v>80.543999999999997</v>
          </cell>
          <cell r="J29">
            <v>87.881</v>
          </cell>
          <cell r="K29">
            <v>94.92</v>
          </cell>
          <cell r="L29">
            <v>95.301741359999994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271.54138335046309</v>
          </cell>
          <cell r="X29">
            <v>305.95653827630082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108.93600000000001</v>
          </cell>
          <cell r="Q30">
            <v>109.14000000000001</v>
          </cell>
          <cell r="R30">
            <v>108.93600000000001</v>
          </cell>
          <cell r="S30">
            <v>112.67400000000001</v>
          </cell>
          <cell r="T30">
            <v>112.67400000000001</v>
          </cell>
          <cell r="U30">
            <v>112.67400000000001</v>
          </cell>
          <cell r="V30">
            <v>112.67400000000001</v>
          </cell>
          <cell r="W30">
            <v>112.67400000000001</v>
          </cell>
          <cell r="X30">
            <v>112.67400000000001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0.99599592580164809</v>
          </cell>
          <cell r="J32">
            <v>1.0140567636488804</v>
          </cell>
          <cell r="K32">
            <v>1.0137721979855427</v>
          </cell>
          <cell r="L32">
            <v>0.97347031275088103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1.0549999999999999</v>
          </cell>
          <cell r="T32">
            <v>1.0549999999999999</v>
          </cell>
          <cell r="U32">
            <v>1.0549999999999999</v>
          </cell>
          <cell r="V32">
            <v>1.0549999999999999</v>
          </cell>
          <cell r="W32">
            <v>1.0549999999999999</v>
          </cell>
          <cell r="X32">
            <v>1.0549999999999999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4.6094014203584717</v>
          </cell>
          <cell r="H33">
            <v>4.9661139671276526</v>
          </cell>
          <cell r="I33">
            <v>5.1226865102079762</v>
          </cell>
          <cell r="J33">
            <v>5.2661193672099715</v>
          </cell>
          <cell r="K33">
            <v>5.2783184118333981</v>
          </cell>
          <cell r="L33">
            <v>5.1898786342100962</v>
          </cell>
          <cell r="M33">
            <v>5.1965529844999896</v>
          </cell>
          <cell r="N33">
            <v>5.2533261287298121</v>
          </cell>
          <cell r="O33">
            <v>5.3212353853389383</v>
          </cell>
          <cell r="P33">
            <v>5.4229805200425245</v>
          </cell>
          <cell r="Q33">
            <v>5.5198124134527937</v>
          </cell>
          <cell r="R33">
            <v>5.6297869548338477</v>
          </cell>
          <cell r="S33">
            <v>5.9389803699062718</v>
          </cell>
          <cell r="T33">
            <v>6.2651549902518466</v>
          </cell>
          <cell r="U33">
            <v>6.6092434403006957</v>
          </cell>
          <cell r="V33">
            <v>6.9722295651303332</v>
          </cell>
          <cell r="W33">
            <v>7.3551512435538102</v>
          </cell>
          <cell r="X33">
            <v>7.7591033557053972</v>
          </cell>
        </row>
        <row r="34">
          <cell r="E34" t="str">
            <v>Enterprise tax</v>
          </cell>
          <cell r="G34">
            <v>63.752000000000002</v>
          </cell>
          <cell r="H34">
            <v>66.481999999999999</v>
          </cell>
          <cell r="I34">
            <v>61.808999999999997</v>
          </cell>
          <cell r="J34">
            <v>55.563000000000002</v>
          </cell>
          <cell r="K34">
            <v>67.555999999999997</v>
          </cell>
          <cell r="L34">
            <v>70.116839260000006</v>
          </cell>
          <cell r="M34">
            <v>70.599999999999994</v>
          </cell>
          <cell r="N34">
            <v>71.851984590157684</v>
          </cell>
          <cell r="O34">
            <v>73.599476617592401</v>
          </cell>
          <cell r="P34">
            <v>75.542338941194203</v>
          </cell>
          <cell r="Q34">
            <v>77.548784441894</v>
          </cell>
          <cell r="R34">
            <v>79.592858729532722</v>
          </cell>
          <cell r="S34">
            <v>81.611078929765725</v>
          </cell>
          <cell r="T34">
            <v>83.680474735971998</v>
          </cell>
          <cell r="U34">
            <v>85.802343797757075</v>
          </cell>
          <cell r="V34">
            <v>87.978016668968039</v>
          </cell>
          <cell r="W34">
            <v>88.771367232082113</v>
          </cell>
          <cell r="X34">
            <v>88.121418789755708</v>
          </cell>
        </row>
        <row r="35">
          <cell r="F35" t="str">
            <v>tax growth</v>
          </cell>
          <cell r="H35">
            <v>104.28221859706362</v>
          </cell>
          <cell r="I35">
            <v>92.971029752414182</v>
          </cell>
          <cell r="J35">
            <v>89.894675532689419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99.267840000000007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1.0512285033161539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1.0691234999999999</v>
          </cell>
          <cell r="S36">
            <v>1.0680799999999999</v>
          </cell>
          <cell r="T36">
            <v>1.0680799999999999</v>
          </cell>
          <cell r="U36">
            <v>1.0680799999999999</v>
          </cell>
          <cell r="V36">
            <v>1.0680799999999999</v>
          </cell>
          <cell r="W36">
            <v>1.0510599999999999</v>
          </cell>
          <cell r="X36">
            <v>1.0340400000000001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0.96582112047863677</v>
          </cell>
          <cell r="M37">
            <v>0.95782295805490558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5.3899222184646609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3.7566590668965132</v>
          </cell>
          <cell r="L38">
            <v>3.8183760420410615</v>
          </cell>
          <cell r="M38">
            <v>3.6798058245305838</v>
          </cell>
          <cell r="N38">
            <v>3.5349925411019911</v>
          </cell>
          <cell r="O38">
            <v>3.3923177924973422</v>
          </cell>
          <cell r="P38">
            <v>3.2573646660724496</v>
          </cell>
          <cell r="Q38">
            <v>3.1185540353139189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2.5452680824630951</v>
          </cell>
          <cell r="W38">
            <v>2.4045205339707829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162.30199999999999</v>
          </cell>
          <cell r="H39">
            <v>192.45500000000001</v>
          </cell>
          <cell r="I39">
            <v>222.20400000000001</v>
          </cell>
          <cell r="J39">
            <v>246.755</v>
          </cell>
          <cell r="K39">
            <v>262.887</v>
          </cell>
          <cell r="L39">
            <v>270.61264469000002</v>
          </cell>
          <cell r="M39">
            <v>284.06799999999998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412.11176568766001</v>
          </cell>
          <cell r="T39">
            <v>440.13536575442095</v>
          </cell>
          <cell r="U39">
            <v>470.06457062572161</v>
          </cell>
          <cell r="V39">
            <v>502.02896142827069</v>
          </cell>
          <cell r="W39">
            <v>536.16693080539312</v>
          </cell>
          <cell r="X39">
            <v>572.62628210015998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111.04885600619249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0.97923933269068963</v>
          </cell>
          <cell r="J42">
            <v>1.0320828435228935</v>
          </cell>
          <cell r="K42">
            <v>0.99995575964792605</v>
          </cell>
          <cell r="L42">
            <v>0.99806443522173449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14.572675094125721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14.521887755822521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8.1120000000000001</v>
          </cell>
          <cell r="J44">
            <v>9.1209999999999987</v>
          </cell>
          <cell r="K44">
            <v>10.494999999999999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14.836648078893541</v>
          </cell>
          <cell r="X44">
            <v>15.212857996900427</v>
          </cell>
        </row>
        <row r="45">
          <cell r="F45" t="str">
            <v>tax growth</v>
          </cell>
          <cell r="H45">
            <v>94.749717726759513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104.48072182416119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0.81145439234820915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1.0475800201196881</v>
          </cell>
          <cell r="M47">
            <v>0.96336561129183662</v>
          </cell>
          <cell r="N47">
            <v>0.96499999999999997</v>
          </cell>
          <cell r="O47">
            <v>0.96499999999999997</v>
          </cell>
          <cell r="P47">
            <v>0.96499999999999997</v>
          </cell>
          <cell r="Q47">
            <v>0.96499999999999997</v>
          </cell>
          <cell r="R47">
            <v>0.96499999999999997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0.89854582346973288</v>
          </cell>
          <cell r="H48">
            <v>0.72912895518065313</v>
          </cell>
          <cell r="I48">
            <v>0.51593207403167329</v>
          </cell>
          <cell r="J48">
            <v>0.54656040268456363</v>
          </cell>
          <cell r="K48">
            <v>0.58360673969860422</v>
          </cell>
          <cell r="L48">
            <v>0.61137476011544944</v>
          </cell>
          <cell r="M48">
            <v>0.58897741950701987</v>
          </cell>
          <cell r="N48">
            <v>0.56836320982427413</v>
          </cell>
          <cell r="O48">
            <v>0.54847049748042453</v>
          </cell>
          <cell r="P48">
            <v>0.52927403006860962</v>
          </cell>
          <cell r="Q48">
            <v>0.51074943901620828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0.43606267112873359</v>
          </cell>
          <cell r="V48">
            <v>0.41862016428358417</v>
          </cell>
          <cell r="W48">
            <v>0.40187535771224081</v>
          </cell>
          <cell r="X48">
            <v>0.38580034340375119</v>
          </cell>
        </row>
        <row r="49">
          <cell r="C49" t="str">
            <v>Non-tax revenue - current</v>
          </cell>
          <cell r="G49">
            <v>51.892000000000053</v>
          </cell>
          <cell r="H49">
            <v>61.70999999999998</v>
          </cell>
          <cell r="I49">
            <v>57.302999999999997</v>
          </cell>
          <cell r="J49">
            <v>45.25</v>
          </cell>
          <cell r="K49">
            <v>48.557000000000016</v>
          </cell>
          <cell r="L49">
            <v>47.509026329999948</v>
          </cell>
          <cell r="M49">
            <v>47.296999999999997</v>
          </cell>
          <cell r="N49">
            <v>48.103347021757934</v>
          </cell>
          <cell r="O49">
            <v>49.291775071640515</v>
          </cell>
          <cell r="P49">
            <v>50.581481049004999</v>
          </cell>
          <cell r="Q49">
            <v>52.066747565491013</v>
          </cell>
          <cell r="R49">
            <v>53.386993670159654</v>
          </cell>
          <cell r="S49">
            <v>54.740716991255148</v>
          </cell>
          <cell r="T49">
            <v>56.128766403858997</v>
          </cell>
          <cell r="U49">
            <v>57.552012307808361</v>
          </cell>
          <cell r="V49">
            <v>59.011347173494997</v>
          </cell>
          <cell r="W49">
            <v>60.507686101503872</v>
          </cell>
          <cell r="X49">
            <v>62.041967396442473</v>
          </cell>
        </row>
        <row r="50">
          <cell r="F50" t="str">
            <v>growth rate</v>
          </cell>
          <cell r="H50">
            <v>118.92006474986493</v>
          </cell>
          <cell r="I50">
            <v>92.858531842489086</v>
          </cell>
          <cell r="J50">
            <v>78.966197232256604</v>
          </cell>
          <cell r="K50">
            <v>107.30828729281771</v>
          </cell>
          <cell r="L50">
            <v>97.841766027555096</v>
          </cell>
          <cell r="M50">
            <v>99.553713585862184</v>
          </cell>
          <cell r="N50">
            <v>101.70485870511436</v>
          </cell>
          <cell r="O50">
            <v>102.47057247252469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104.48072182416119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0.81566442999212418</v>
          </cell>
          <cell r="J52">
            <v>0.74399899273895653</v>
          </cell>
          <cell r="K52">
            <v>0.99580753953319356</v>
          </cell>
          <cell r="L52">
            <v>0.95817049418587541</v>
          </cell>
          <cell r="M52">
            <v>0.95284289625610497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4.3872167737571912</v>
          </cell>
          <cell r="H53">
            <v>4.4681775396423129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2.5872148521483389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2.0100643513476171</v>
          </cell>
          <cell r="S53">
            <v>1.9296617772937119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6.3000000000000114</v>
          </cell>
          <cell r="H54">
            <v>5.4750000000000227</v>
          </cell>
          <cell r="I54">
            <v>8.2599999999999909</v>
          </cell>
          <cell r="J54">
            <v>9.1480000000000246</v>
          </cell>
          <cell r="K54">
            <v>9.7830000000000155</v>
          </cell>
          <cell r="L54">
            <v>31.162539469999999</v>
          </cell>
          <cell r="M54">
            <v>13.632999999999999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12.374395432294641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96.502859999999998</v>
          </cell>
          <cell r="R55">
            <v>90.786799999999985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104.48072182416119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0.74426871610276324</v>
          </cell>
          <cell r="I57">
            <v>1.3252128385923236</v>
          </cell>
          <cell r="J57">
            <v>1.0434634273456891</v>
          </cell>
          <cell r="K57">
            <v>0.99240294500555859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0.52534503593461745</v>
          </cell>
          <cell r="J58">
            <v>0.54817833173538022</v>
          </cell>
          <cell r="K58">
            <v>0.5440137908024254</v>
          </cell>
          <cell r="L58">
            <v>1.6970287790666012</v>
          </cell>
          <cell r="M58">
            <v>0.71057780178223029</v>
          </cell>
          <cell r="N58">
            <v>0.68215468971094095</v>
          </cell>
          <cell r="O58">
            <v>0.65486850212250336</v>
          </cell>
          <cell r="P58">
            <v>0.60902770697392805</v>
          </cell>
          <cell r="Q58">
            <v>0.54812493627653525</v>
          </cell>
          <cell r="R58">
            <v>0.46590619583505488</v>
          </cell>
          <cell r="S58">
            <v>0.44726994800165276</v>
          </cell>
          <cell r="T58">
            <v>0.42937915008158661</v>
          </cell>
          <cell r="U58">
            <v>0.41220398407832315</v>
          </cell>
          <cell r="V58">
            <v>0.39571582471519012</v>
          </cell>
          <cell r="W58">
            <v>0.37988719172658258</v>
          </cell>
          <cell r="X58">
            <v>0.36469170405751927</v>
          </cell>
        </row>
      </sheetData>
      <sheetData sheetId="4" refreshError="1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734.42600200000004</v>
          </cell>
          <cell r="L3">
            <v>771.35451482999997</v>
          </cell>
          <cell r="M3">
            <v>847.29700000000014</v>
          </cell>
          <cell r="N3">
            <v>910.14066393549399</v>
          </cell>
          <cell r="O3">
            <v>932.84238169951766</v>
          </cell>
          <cell r="P3">
            <v>995.26608185174564</v>
          </cell>
          <cell r="Q3">
            <v>1057.0321555436153</v>
          </cell>
          <cell r="R3">
            <v>1108.0312137720866</v>
          </cell>
          <cell r="S3">
            <v>565.51857650676016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41.528709000072411</v>
          </cell>
          <cell r="I4">
            <v>40.623354321694336</v>
          </cell>
          <cell r="J4">
            <v>40.864693192713332</v>
          </cell>
          <cell r="K4">
            <v>40.840015681476956</v>
          </cell>
          <cell r="L4">
            <v>42.005909428198009</v>
          </cell>
          <cell r="M4">
            <v>44.162725718233588</v>
          </cell>
          <cell r="N4">
            <v>44.77733602930013</v>
          </cell>
          <cell r="O4">
            <v>42.996199897955037</v>
          </cell>
          <cell r="P4">
            <v>42.915596919602031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518.69100000000003</v>
          </cell>
          <cell r="H5">
            <v>593.90300000000002</v>
          </cell>
          <cell r="I5">
            <v>660.49099999999999</v>
          </cell>
          <cell r="J5">
            <v>697.55100000000004</v>
          </cell>
          <cell r="K5">
            <v>749.61500000000001</v>
          </cell>
          <cell r="L5">
            <v>790.67240228999992</v>
          </cell>
          <cell r="M5">
            <v>899.23100000000011</v>
          </cell>
          <cell r="N5">
            <v>990.76966393549401</v>
          </cell>
          <cell r="O5">
            <v>963.55938169951764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565.51857650676016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43.002172181594382</v>
          </cell>
          <cell r="I6">
            <v>42.007950136742352</v>
          </cell>
          <cell r="J6">
            <v>41.799556567593484</v>
          </cell>
          <cell r="K6">
            <v>41.684646610687878</v>
          </cell>
          <cell r="L6">
            <v>43.057910052279034</v>
          </cell>
          <cell r="M6">
            <v>46.869624240771422</v>
          </cell>
          <cell r="N6">
            <v>48.744142446997252</v>
          </cell>
          <cell r="O6">
            <v>44.411995640274668</v>
          </cell>
          <cell r="P6">
            <v>44.049990570052053</v>
          </cell>
          <cell r="Q6">
            <v>42.680831798095511</v>
          </cell>
          <cell r="R6">
            <v>41.353377433658338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495.86500000000001</v>
          </cell>
          <cell r="I7">
            <v>559.89499999999998</v>
          </cell>
          <cell r="J7">
            <v>605.02700000000004</v>
          </cell>
          <cell r="K7">
            <v>655.53899999999999</v>
          </cell>
          <cell r="L7">
            <v>687.97449754999991</v>
          </cell>
          <cell r="M7">
            <v>782.30900000000008</v>
          </cell>
          <cell r="N7">
            <v>861.48314190598387</v>
          </cell>
          <cell r="O7">
            <v>824.73671066334509</v>
          </cell>
          <cell r="P7">
            <v>875.56963484056939</v>
          </cell>
          <cell r="Q7">
            <v>909.77641724808313</v>
          </cell>
          <cell r="R7">
            <v>945.61004450427163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36.804362529590797</v>
          </cell>
          <cell r="H8">
            <v>35.903627543262616</v>
          </cell>
          <cell r="I8">
            <v>35.609934490873243</v>
          </cell>
          <cell r="J8">
            <v>36.255213326941522</v>
          </cell>
          <cell r="K8">
            <v>36.45326141355725</v>
          </cell>
          <cell r="L8">
            <v>37.465256088329788</v>
          </cell>
          <cell r="M8">
            <v>40.775427971426311</v>
          </cell>
          <cell r="N8">
            <v>42.383470662547467</v>
          </cell>
          <cell r="O8">
            <v>38.013436321641592</v>
          </cell>
          <cell r="P8">
            <v>37.754319381556357</v>
          </cell>
          <cell r="Q8">
            <v>36.585833519651182</v>
          </cell>
          <cell r="R8">
            <v>35.602998222330619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130.37299999999999</v>
          </cell>
          <cell r="H9">
            <v>123.381</v>
          </cell>
          <cell r="I9">
            <v>139.30600000000001</v>
          </cell>
          <cell r="J9">
            <v>136.447</v>
          </cell>
          <cell r="K9">
            <v>148.57499999999999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201.07235842857779</v>
          </cell>
          <cell r="R9">
            <v>208.83453185545017</v>
          </cell>
          <cell r="S9">
            <v>216.00833821577376</v>
          </cell>
          <cell r="T9">
            <v>223.43398221421489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255.84058616364729</v>
          </cell>
        </row>
        <row r="10">
          <cell r="F10" t="str">
            <v>% of GDP</v>
          </cell>
          <cell r="G10">
            <v>11.022404463983767</v>
          </cell>
          <cell r="H10">
            <v>8.9335312432119327</v>
          </cell>
          <cell r="I10">
            <v>8.8600139922406669</v>
          </cell>
          <cell r="J10">
            <v>8.17635426653883</v>
          </cell>
          <cell r="K10">
            <v>8.2619696379914362</v>
          </cell>
          <cell r="L10">
            <v>8.5154795991940304</v>
          </cell>
          <cell r="M10">
            <v>8.7594493973532082</v>
          </cell>
          <cell r="N10">
            <v>8.5189055696213138</v>
          </cell>
          <cell r="O10">
            <v>8.39871236935514</v>
          </cell>
          <cell r="P10">
            <v>8.2684421317781069</v>
          </cell>
          <cell r="Q10">
            <v>8.0859425364348514</v>
          </cell>
          <cell r="R10">
            <v>7.8627923948382419</v>
          </cell>
          <cell r="S10">
            <v>7.614497155714985</v>
          </cell>
          <cell r="T10">
            <v>7.3742211193464735</v>
          </cell>
          <cell r="U10">
            <v>7.1417000501631192</v>
          </cell>
          <cell r="V10">
            <v>6.9166785696717303</v>
          </cell>
          <cell r="W10">
            <v>6.6989098553364519</v>
          </cell>
          <cell r="X10">
            <v>6.488155349814126</v>
          </cell>
        </row>
        <row r="11">
          <cell r="D11" t="str">
            <v>Wages and salaries</v>
          </cell>
          <cell r="G11">
            <v>48.563000000000002</v>
          </cell>
          <cell r="H11">
            <v>50.244999999999997</v>
          </cell>
          <cell r="I11">
            <v>57.372999999999998</v>
          </cell>
          <cell r="J11">
            <v>62.265000000000001</v>
          </cell>
          <cell r="K11">
            <v>62.657999999999994</v>
          </cell>
          <cell r="L11">
            <v>69.523429589999978</v>
          </cell>
          <cell r="M11">
            <v>71.459000000000003</v>
          </cell>
          <cell r="N11">
            <v>71.487873074417877</v>
          </cell>
          <cell r="O11">
            <v>75.229679134917305</v>
          </cell>
          <cell r="P11">
            <v>79.167338170085813</v>
          </cell>
          <cell r="Q11">
            <v>83.980712330827046</v>
          </cell>
          <cell r="R11">
            <v>88.2301363747669</v>
          </cell>
          <cell r="S11">
            <v>91.785810870670005</v>
          </cell>
          <cell r="T11">
            <v>95.484779048758014</v>
          </cell>
          <cell r="U11">
            <v>99.332815644422951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94.791104089741253</v>
          </cell>
          <cell r="I12">
            <v>104.94602732345375</v>
          </cell>
          <cell r="J12">
            <v>100.06205656966345</v>
          </cell>
          <cell r="K12">
            <v>90.927784274131454</v>
          </cell>
          <cell r="L12">
            <v>108.65474128712947</v>
          </cell>
          <cell r="M12">
            <v>98.594669860845016</v>
          </cell>
          <cell r="N12">
            <v>95.052746735897685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4.1057659790328032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3.7860605342264328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3.3219374167642139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2.8360921638131331</v>
          </cell>
        </row>
        <row r="14">
          <cell r="D14" t="str">
            <v>Other goods and services</v>
          </cell>
          <cell r="G14">
            <v>81.81</v>
          </cell>
          <cell r="H14">
            <v>73.135999999999996</v>
          </cell>
          <cell r="I14">
            <v>81.933000000000007</v>
          </cell>
          <cell r="J14">
            <v>74.182000000000002</v>
          </cell>
          <cell r="K14">
            <v>85.917000000000002</v>
          </cell>
          <cell r="L14">
            <v>86.846322290000018</v>
          </cell>
          <cell r="M14">
            <v>96.597999999999999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131.78767926042059</v>
          </cell>
          <cell r="V14">
            <v>135.74130963823319</v>
          </cell>
          <cell r="W14">
            <v>139.8135489273802</v>
          </cell>
          <cell r="X14">
            <v>144.00795539520161</v>
          </cell>
        </row>
        <row r="15">
          <cell r="F15" t="str">
            <v>Real spending index</v>
          </cell>
          <cell r="H15">
            <v>81.903988293857694</v>
          </cell>
          <cell r="I15">
            <v>102.9624687896346</v>
          </cell>
          <cell r="J15">
            <v>83.478122493513197</v>
          </cell>
          <cell r="K15">
            <v>104.65130263094922</v>
          </cell>
          <cell r="L15">
            <v>98.984307828193053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6.9166384849509637</v>
          </cell>
          <cell r="H16">
            <v>5.2954891028890012</v>
          </cell>
          <cell r="I16">
            <v>5.2110284296889917</v>
          </cell>
          <cell r="J16">
            <v>4.4452301054650052</v>
          </cell>
          <cell r="K16">
            <v>4.7776789189790358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4.9312559310542561</v>
          </cell>
          <cell r="P16">
            <v>4.8547685061442749</v>
          </cell>
          <cell r="Q16">
            <v>4.708734354350784</v>
          </cell>
          <cell r="R16">
            <v>4.5408549780740275</v>
          </cell>
          <cell r="S16">
            <v>4.3789609649242083</v>
          </cell>
          <cell r="T16">
            <v>4.2228389201856942</v>
          </cell>
          <cell r="U16">
            <v>4.0722830572534496</v>
          </cell>
          <cell r="V16">
            <v>3.9270949263829049</v>
          </cell>
          <cell r="W16">
            <v>3.7870831531106215</v>
          </cell>
          <cell r="X16">
            <v>3.6520631860009929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278.84100000000001</v>
          </cell>
          <cell r="J17">
            <v>318.41499999999996</v>
          </cell>
          <cell r="K17">
            <v>346.678</v>
          </cell>
          <cell r="L17">
            <v>372.86318196000002</v>
          </cell>
          <cell r="M17">
            <v>403.149</v>
          </cell>
          <cell r="N17">
            <v>428.92200372174028</v>
          </cell>
          <cell r="O17">
            <v>460.4000174114592</v>
          </cell>
          <cell r="P17">
            <v>494.18816053555645</v>
          </cell>
          <cell r="Q17">
            <v>523.23455878209938</v>
          </cell>
          <cell r="R17">
            <v>547.62912413016556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17.450541088941499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19.278095979536229</v>
          </cell>
          <cell r="L18">
            <v>20.305134344061429</v>
          </cell>
          <cell r="M18">
            <v>21.012890061666862</v>
          </cell>
          <cell r="N18">
            <v>21.102215791525499</v>
          </cell>
          <cell r="O18">
            <v>21.220574418563981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74.114999999999995</v>
          </cell>
          <cell r="I19">
            <v>86.283000000000001</v>
          </cell>
          <cell r="J19">
            <v>92.977999999999994</v>
          </cell>
          <cell r="K19">
            <v>101.45</v>
          </cell>
          <cell r="L19">
            <v>106.361</v>
          </cell>
          <cell r="M19">
            <v>114.14700000000001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172.66391854772829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99.028350986251482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5.3432532972607376</v>
          </cell>
          <cell r="H21">
            <v>5.3663746289189778</v>
          </cell>
          <cell r="I21">
            <v>5.4876931883228401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5.9495580092449378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6.0228388677350564</v>
          </cell>
          <cell r="R21">
            <v>5.9242701992757576</v>
          </cell>
          <cell r="S21">
            <v>5.8103419262127618</v>
          </cell>
          <cell r="T21">
            <v>5.6986045814779018</v>
          </cell>
          <cell r="U21">
            <v>5.5890160318340962</v>
          </cell>
          <cell r="V21">
            <v>5.4815349542988248</v>
          </cell>
          <cell r="W21">
            <v>5.3761208205623099</v>
          </cell>
          <cell r="X21">
            <v>5.2727338817053422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137.99600000000001</v>
          </cell>
          <cell r="H22">
            <v>158.46100000000001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260.85829999999999</v>
          </cell>
          <cell r="N22">
            <v>281.00065817829329</v>
          </cell>
          <cell r="O22">
            <v>301.62292163926202</v>
          </cell>
          <cell r="P22">
            <v>323.75862550642285</v>
          </cell>
          <cell r="Q22">
            <v>342.44290802319438</v>
          </cell>
          <cell r="R22">
            <v>357.68941584286006</v>
          </cell>
          <cell r="S22">
            <v>274.30544086394895</v>
          </cell>
          <cell r="T22">
            <v>296.66133429436081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11.666892120392291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13.417077834231881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9.6695248734762007</v>
          </cell>
          <cell r="T23">
            <v>9.7910186040975518</v>
          </cell>
          <cell r="U23">
            <v>9.9140388550778056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151.11500000000001</v>
          </cell>
          <cell r="K24">
            <v>166.12100000000001</v>
          </cell>
          <cell r="L24">
            <v>177.85400000000001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296.66133429436081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114.05491201785389</v>
          </cell>
          <cell r="I25">
            <v>106.79023741373292</v>
          </cell>
          <cell r="J25">
            <v>109.20888407161165</v>
          </cell>
          <cell r="K25">
            <v>99.330136818587548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7.4568819749746371</v>
          </cell>
          <cell r="H26">
            <v>7.950184635435523</v>
          </cell>
          <cell r="I26">
            <v>8.1142275647141133</v>
          </cell>
          <cell r="J26">
            <v>9.0553092042186005</v>
          </cell>
          <cell r="K26">
            <v>9.237668909525663</v>
          </cell>
          <cell r="L26">
            <v>9.6854544464412147</v>
          </cell>
          <cell r="M26">
            <v>9.5435190718349858</v>
          </cell>
          <cell r="N26">
            <v>9.7179064468230667</v>
          </cell>
          <cell r="O26">
            <v>9.7724124795590335</v>
          </cell>
          <cell r="P26">
            <v>9.8132518405235327</v>
          </cell>
          <cell r="Q26">
            <v>9.7084250116365762</v>
          </cell>
          <cell r="R26">
            <v>9.5495387210933522</v>
          </cell>
          <cell r="S26">
            <v>9.6695248734762007</v>
          </cell>
          <cell r="T26">
            <v>9.7910186040975518</v>
          </cell>
          <cell r="U26">
            <v>9.9140388550778056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49.796000000000006</v>
          </cell>
          <cell r="H27">
            <v>48.661000000000016</v>
          </cell>
          <cell r="I27">
            <v>54.587000000000003</v>
          </cell>
          <cell r="J27">
            <v>58.910999999999973</v>
          </cell>
          <cell r="K27">
            <v>61.61099999999999</v>
          </cell>
          <cell r="L27">
            <v>68.52380027000001</v>
          </cell>
          <cell r="M27">
            <v>77.758299999999991</v>
          </cell>
          <cell r="N27">
            <v>83.475244433557677</v>
          </cell>
          <cell r="O27">
            <v>89.601381270167309</v>
          </cell>
          <cell r="P27">
            <v>96.177107117213879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89.529634222822125</v>
          </cell>
          <cell r="I28">
            <v>103.10019618524669</v>
          </cell>
          <cell r="J28">
            <v>99.503912967547365</v>
          </cell>
          <cell r="K28">
            <v>94.498722047217072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3.5233509521395998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4.0529099893143981</v>
          </cell>
          <cell r="N29">
            <v>4.1068366882619509</v>
          </cell>
          <cell r="O29">
            <v>4.1298712149057906</v>
          </cell>
          <cell r="P29">
            <v>4.1471301365523363</v>
          </cell>
          <cell r="Q29">
            <v>4.0626059641041907</v>
          </cell>
          <cell r="R29">
            <v>3.9177628483140934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-50.475618309999987</v>
          </cell>
          <cell r="AA30">
            <v>-54.256300000000003</v>
          </cell>
          <cell r="AB30">
            <v>-61.21796828359534</v>
          </cell>
          <cell r="AC30">
            <v>-63.055214834461978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136.74342937592451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0.67207298530157122</v>
          </cell>
          <cell r="I32">
            <v>0.66087896711823446</v>
          </cell>
          <cell r="J32">
            <v>0.92347794822627038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114.06399999999999</v>
          </cell>
          <cell r="I33">
            <v>125.47799999999999</v>
          </cell>
          <cell r="J33">
            <v>129.42599999999999</v>
          </cell>
          <cell r="K33">
            <v>139.08000000000001</v>
          </cell>
          <cell r="L33">
            <v>139.14103383999998</v>
          </cell>
          <cell r="M33">
            <v>190.65799999999999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158.19939870015651</v>
          </cell>
          <cell r="X33">
            <v>160.84607464041011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96.181614567495686</v>
          </cell>
          <cell r="K34">
            <v>97.528343701887906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61.001830181106179</v>
          </cell>
          <cell r="P34">
            <v>97.759932329027606</v>
          </cell>
          <cell r="Q34">
            <v>93.759156806537007</v>
          </cell>
          <cell r="R34">
            <v>97.999999999999972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7.0273926276631729</v>
          </cell>
          <cell r="H35">
            <v>8.2589240460502484</v>
          </cell>
          <cell r="I35">
            <v>7.9805380652547218</v>
          </cell>
          <cell r="J35">
            <v>7.7556327900287627</v>
          </cell>
          <cell r="K35">
            <v>7.7339709725852206</v>
          </cell>
          <cell r="L35">
            <v>7.5772495692424977</v>
          </cell>
          <cell r="M35">
            <v>9.9374563582627786</v>
          </cell>
          <cell r="N35">
            <v>11.525107821048353</v>
          </cell>
          <cell r="O35">
            <v>6.8239025511158919</v>
          </cell>
          <cell r="P35">
            <v>6.4408332769736747</v>
          </cell>
          <cell r="Q35">
            <v>5.8177947705253965</v>
          </cell>
          <cell r="R35">
            <v>5.4821527645335459</v>
          </cell>
          <cell r="S35">
            <v>5.2185877277771251</v>
          </cell>
          <cell r="T35">
            <v>4.9676940870186099</v>
          </cell>
          <cell r="U35">
            <v>4.7288626405273311</v>
          </cell>
          <cell r="V35">
            <v>4.5015134751173633</v>
          </cell>
          <cell r="W35">
            <v>4.2850945580444124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123.32599999999999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137.05844890176809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91.587736573436899</v>
          </cell>
          <cell r="J37">
            <v>104.47015454075574</v>
          </cell>
          <cell r="K37">
            <v>89.179287549864526</v>
          </cell>
          <cell r="L37">
            <v>106.28773313794315</v>
          </cell>
          <cell r="M37">
            <v>98.697032483678655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7.0273926276631729</v>
          </cell>
          <cell r="H38">
            <v>8.0127434653537026</v>
          </cell>
          <cell r="I38">
            <v>7.0010812185969593</v>
          </cell>
          <cell r="J38">
            <v>7.3901006711409396</v>
          </cell>
          <cell r="K38">
            <v>6.7385864427514877</v>
          </cell>
          <cell r="L38">
            <v>7.1797110406796261</v>
          </cell>
          <cell r="M38">
            <v>6.9821448816213589</v>
          </cell>
          <cell r="N38">
            <v>6.7430370549448355</v>
          </cell>
          <cell r="O38">
            <v>6.4597788943679957</v>
          </cell>
          <cell r="P38">
            <v>6.1433071941051489</v>
          </cell>
          <cell r="Q38">
            <v>5.8177947705253965</v>
          </cell>
          <cell r="R38">
            <v>5.4821527645335459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17.899999999999999</v>
          </cell>
          <cell r="L39">
            <v>7.3</v>
          </cell>
          <cell r="M39">
            <v>56.7</v>
          </cell>
          <cell r="N39">
            <v>97.199999999999989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417.04696379601262</v>
          </cell>
          <cell r="J40">
            <v>36.935776698890542</v>
          </cell>
          <cell r="K40">
            <v>266.32435993212266</v>
          </cell>
          <cell r="L40">
            <v>39.84128360676398</v>
          </cell>
          <cell r="M40">
            <v>754.47740616375393</v>
          </cell>
          <cell r="N40">
            <v>165.3724654088625</v>
          </cell>
          <cell r="O40">
            <v>7.8449095863218385</v>
          </cell>
          <cell r="P40">
            <v>84.630674087337411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0.97945684665776256</v>
          </cell>
          <cell r="J41">
            <v>0.36553211888782355</v>
          </cell>
          <cell r="K41">
            <v>0.99538452983373182</v>
          </cell>
          <cell r="L41">
            <v>0.39753852856287097</v>
          </cell>
          <cell r="M41">
            <v>2.9553114766414188</v>
          </cell>
          <cell r="N41">
            <v>4.7820707661035176</v>
          </cell>
          <cell r="O41">
            <v>0.36412365674789587</v>
          </cell>
          <cell r="P41">
            <v>0.29752608286852439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15.423999999999999</v>
          </cell>
          <cell r="H43">
            <v>16.562000000000001</v>
          </cell>
          <cell r="I43">
            <v>16.27</v>
          </cell>
          <cell r="J43">
            <v>20.739000000000001</v>
          </cell>
          <cell r="K43">
            <v>21.206</v>
          </cell>
          <cell r="L43">
            <v>19.600529869999999</v>
          </cell>
          <cell r="M43">
            <v>20.445</v>
          </cell>
          <cell r="N43">
            <v>25.148074500000011</v>
          </cell>
          <cell r="O43">
            <v>34.067962717348671</v>
          </cell>
          <cell r="P43">
            <v>40.255078454746943</v>
          </cell>
          <cell r="Q43">
            <v>40.79895481748401</v>
          </cell>
          <cell r="R43">
            <v>43.541271576613347</v>
          </cell>
          <cell r="S43">
            <v>48.096772800453351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7.9538196295389181</v>
          </cell>
          <cell r="I44">
            <v>7.7136057195414516</v>
          </cell>
          <cell r="J44">
            <v>10.031511451164148</v>
          </cell>
          <cell r="K44">
            <v>9.7497965696623972</v>
          </cell>
          <cell r="L44">
            <v>8.1541805145315216</v>
          </cell>
          <cell r="M44">
            <v>7.4448599696306514</v>
          </cell>
          <cell r="N44">
            <v>7.2750000000000004</v>
          </cell>
          <cell r="O44">
            <v>7.75</v>
          </cell>
          <cell r="P44">
            <v>7.9249999999999998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9.3000000000000007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7.2750000000000004</v>
          </cell>
          <cell r="O45">
            <v>7.75</v>
          </cell>
          <cell r="P45">
            <v>7.9249999999999998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1.2427492809204219</v>
          </cell>
          <cell r="K47">
            <v>1.1792248234443641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1.5702469826065799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98.037999999999997</v>
          </cell>
          <cell r="I48">
            <v>100.596</v>
          </cell>
          <cell r="J48">
            <v>92.524000000000001</v>
          </cell>
          <cell r="K48">
            <v>94.075999999999993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138.82267103617249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154.67127845848961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7.0484443692932022</v>
          </cell>
          <cell r="H49">
            <v>7.0985446383317647</v>
          </cell>
          <cell r="I49">
            <v>6.3980156458691093</v>
          </cell>
          <cell r="J49">
            <v>5.5443432406519655</v>
          </cell>
          <cell r="K49">
            <v>5.2313851971306233</v>
          </cell>
          <cell r="L49">
            <v>5.5926539639492487</v>
          </cell>
          <cell r="M49">
            <v>6.0941962693451135</v>
          </cell>
          <cell r="N49">
            <v>6.3606717844497798</v>
          </cell>
          <cell r="O49">
            <v>6.3985593186330805</v>
          </cell>
          <cell r="P49">
            <v>6.2956711884956968</v>
          </cell>
          <cell r="Q49">
            <v>6.0949982784443364</v>
          </cell>
          <cell r="R49">
            <v>5.7503792113277212</v>
          </cell>
          <cell r="S49">
            <v>5.4065205186427052</v>
          </cell>
          <cell r="T49">
            <v>5.0832714734060085</v>
          </cell>
          <cell r="U49">
            <v>4.779393872363328</v>
          </cell>
          <cell r="V49">
            <v>4.4937240821505746</v>
          </cell>
          <cell r="W49">
            <v>4.2251685373526584</v>
          </cell>
          <cell r="X49">
            <v>3.9726995110270806</v>
          </cell>
        </row>
        <row r="50">
          <cell r="C50" t="str">
            <v>Fixed investment</v>
          </cell>
          <cell r="G50">
            <v>54.261000000000003</v>
          </cell>
          <cell r="H50">
            <v>63.530999999999999</v>
          </cell>
          <cell r="I50">
            <v>69.197000000000003</v>
          </cell>
          <cell r="J50">
            <v>60.773000000000003</v>
          </cell>
          <cell r="K50">
            <v>60.103999999999999</v>
          </cell>
          <cell r="L50">
            <v>65.972998410000031</v>
          </cell>
          <cell r="M50">
            <v>73.201999999999998</v>
          </cell>
          <cell r="N50">
            <v>81.194522029510097</v>
          </cell>
          <cell r="O50">
            <v>88.326071036172493</v>
          </cell>
          <cell r="P50">
            <v>93.89021562629982</v>
          </cell>
          <cell r="Q50">
            <v>98.928364596807043</v>
          </cell>
          <cell r="R50">
            <v>99.567441832102418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81.895781378643591</v>
          </cell>
          <cell r="K51">
            <v>89.759494149349649</v>
          </cell>
          <cell r="L51">
            <v>107.23247746540943</v>
          </cell>
          <cell r="M51">
            <v>107.78113783028449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4.5875042272573561</v>
          </cell>
          <cell r="H52">
            <v>4.6000289624212582</v>
          </cell>
          <cell r="I52">
            <v>4.4010048972842339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3.8154269967037941</v>
          </cell>
          <cell r="N52">
            <v>3.9946291169245711</v>
          </cell>
          <cell r="O52">
            <v>4.0710901230209542</v>
          </cell>
          <cell r="P52">
            <v>4.0485200108658113</v>
          </cell>
          <cell r="Q52">
            <v>3.9783144615444384</v>
          </cell>
          <cell r="R52">
            <v>3.7487963195322589</v>
          </cell>
          <cell r="S52">
            <v>3.5325196087900137</v>
          </cell>
          <cell r="T52">
            <v>3.328720400590591</v>
          </cell>
          <cell r="U52">
            <v>3.1366788390180562</v>
          </cell>
          <cell r="V52">
            <v>2.9557165983054761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34.506999999999998</v>
          </cell>
          <cell r="I53">
            <v>31.399000000000001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48.091999999999999</v>
          </cell>
          <cell r="O53">
            <v>50.496600000000001</v>
          </cell>
          <cell r="P53">
            <v>52.114231384876447</v>
          </cell>
          <cell r="Q53">
            <v>52.635373698725218</v>
          </cell>
          <cell r="R53">
            <v>53.161727435712471</v>
          </cell>
          <cell r="S53">
            <v>53.161727435712471</v>
          </cell>
          <cell r="T53">
            <v>53.161727435712471</v>
          </cell>
          <cell r="U53">
            <v>53.161727435712471</v>
          </cell>
          <cell r="V53">
            <v>53.161727435712471</v>
          </cell>
          <cell r="W53">
            <v>53.161727435712471</v>
          </cell>
          <cell r="X53">
            <v>53.161727435712471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90.993131828324692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119.04727436781999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2.4985156759105061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1.8740009098526911</v>
          </cell>
          <cell r="T55">
            <v>1.7545510728154179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-23.643000000000001</v>
          </cell>
          <cell r="H56">
            <v>-20.350000000000001</v>
          </cell>
          <cell r="I56">
            <v>-21.77</v>
          </cell>
          <cell r="J56">
            <v>-15.601000000000001</v>
          </cell>
          <cell r="K56">
            <v>-15.188997999999998</v>
          </cell>
          <cell r="L56">
            <v>-19.317887459999994</v>
          </cell>
          <cell r="M56">
            <v>-51.933999999999997</v>
          </cell>
          <cell r="N56">
            <v>-80.629000000000005</v>
          </cell>
          <cell r="O56">
            <v>-30.716999999999999</v>
          </cell>
          <cell r="P56">
            <v>-26.308</v>
          </cell>
          <cell r="Q56">
            <v>-4.3079999999999998</v>
          </cell>
          <cell r="R56">
            <v>9.6920000000000002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86.071987480438182</v>
          </cell>
          <cell r="I57">
            <v>106.97788697788697</v>
          </cell>
          <cell r="J57">
            <v>71.662838768948106</v>
          </cell>
          <cell r="K57">
            <v>97.359130824947101</v>
          </cell>
          <cell r="L57">
            <v>127.18342223759591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-0.93486337488015347</v>
          </cell>
          <cell r="K58">
            <v>-0.84463092921092131</v>
          </cell>
          <cell r="L58">
            <v>-1.0520006240810322</v>
          </cell>
          <cell r="M58">
            <v>-2.7068985225378381</v>
          </cell>
          <cell r="N58">
            <v>-3.9668064176971254</v>
          </cell>
          <cell r="O58">
            <v>-1.415795742319635</v>
          </cell>
          <cell r="P58">
            <v>-1.1343936504500201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-27.138000000000002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-53.353000000000002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0.41899999999999998</v>
          </cell>
          <cell r="H60">
            <v>0.78900000000000003</v>
          </cell>
          <cell r="I60">
            <v>9.0999999999999998E-2</v>
          </cell>
          <cell r="J60">
            <v>1.988</v>
          </cell>
          <cell r="K60">
            <v>6.6829999999999998</v>
          </cell>
          <cell r="L60">
            <v>0.97899999999999998</v>
          </cell>
          <cell r="M60">
            <v>3</v>
          </cell>
          <cell r="N60">
            <v>5.3710000000000004</v>
          </cell>
          <cell r="O60">
            <v>33.283000000000001</v>
          </cell>
          <cell r="P60">
            <v>3.6920000000000002</v>
          </cell>
          <cell r="Q60">
            <v>5.6920000000000002</v>
          </cell>
          <cell r="R60">
            <v>9.6920000000000002</v>
          </cell>
        </row>
        <row r="61">
          <cell r="B61" t="str">
            <v>Lending minus repayments (exc. pvt)</v>
          </cell>
          <cell r="G61">
            <v>8.0429999999999993</v>
          </cell>
          <cell r="H61">
            <v>6.7880000000000003</v>
          </cell>
          <cell r="I61">
            <v>3.907</v>
          </cell>
          <cell r="J61">
            <v>-1.7520000000000007</v>
          </cell>
          <cell r="K61">
            <v>0.33000200000000213</v>
          </cell>
          <cell r="L61">
            <v>6.7401125400000055</v>
          </cell>
          <cell r="M61">
            <v>1.419000000000004</v>
          </cell>
          <cell r="N61">
            <v>5.3710000000000004</v>
          </cell>
          <cell r="O61">
            <v>33.283000000000001</v>
          </cell>
          <cell r="P61">
            <v>3.6920000000000002</v>
          </cell>
          <cell r="Q61">
            <v>5.6920000000000002</v>
          </cell>
          <cell r="R61">
            <v>9.6920000000000002</v>
          </cell>
        </row>
      </sheetData>
      <sheetData sheetId="5" refreshError="1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504.28300000000002</v>
          </cell>
          <cell r="H3">
            <v>578.38800000000003</v>
          </cell>
          <cell r="I3">
            <v>634.44299999999998</v>
          </cell>
          <cell r="J3">
            <v>662.13</v>
          </cell>
          <cell r="K3">
            <v>706.36599999999999</v>
          </cell>
          <cell r="L3">
            <v>760.72658154999999</v>
          </cell>
          <cell r="M3">
            <v>776.23800000000006</v>
          </cell>
          <cell r="N3">
            <v>816.23204822776927</v>
          </cell>
          <cell r="O3">
            <v>864.47848062810124</v>
          </cell>
          <cell r="P3">
            <v>920.37438695254389</v>
          </cell>
          <cell r="Q3">
            <v>980.15813121266513</v>
          </cell>
          <cell r="R3">
            <v>1039.008467956329</v>
          </cell>
          <cell r="S3">
            <v>1106.4831486213041</v>
          </cell>
          <cell r="T3">
            <v>1179.3850029840489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572.91300000000001</v>
          </cell>
          <cell r="I4">
            <v>626.18299999999999</v>
          </cell>
          <cell r="J4">
            <v>652.98199999999997</v>
          </cell>
          <cell r="K4">
            <v>696.58299999999997</v>
          </cell>
          <cell r="L4">
            <v>729.56404208000004</v>
          </cell>
          <cell r="M4">
            <v>762.60500000000002</v>
          </cell>
          <cell r="N4">
            <v>802.366624840501</v>
          </cell>
          <cell r="O4">
            <v>850.27050190742818</v>
          </cell>
          <cell r="P4">
            <v>906.25027676494369</v>
          </cell>
          <cell r="Q4">
            <v>966.52796093207962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607.73199999999997</v>
          </cell>
          <cell r="K5">
            <v>648.02599999999995</v>
          </cell>
          <cell r="L5">
            <v>682.05501575000005</v>
          </cell>
          <cell r="M5">
            <v>715.30799999999999</v>
          </cell>
          <cell r="N5">
            <v>754.26327781874306</v>
          </cell>
          <cell r="O5">
            <v>800.97872683578771</v>
          </cell>
          <cell r="P5">
            <v>855.6687957159387</v>
          </cell>
          <cell r="Q5">
            <v>914.46121336658859</v>
          </cell>
          <cell r="R5">
            <v>973.24707885387454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154.88900000000001</v>
          </cell>
          <cell r="H6">
            <v>173.60899999999998</v>
          </cell>
          <cell r="I6">
            <v>196.21100000000001</v>
          </cell>
          <cell r="J6">
            <v>208.41200000000001</v>
          </cell>
          <cell r="K6">
            <v>212.16800000000001</v>
          </cell>
          <cell r="L6">
            <v>234.79711571999997</v>
          </cell>
          <cell r="M6">
            <v>249.64</v>
          </cell>
          <cell r="N6">
            <v>265.80868664785709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345.16488741836622</v>
          </cell>
          <cell r="S6">
            <v>363.4316290499869</v>
          </cell>
          <cell r="T6">
            <v>382.83755093129491</v>
          </cell>
          <cell r="U6">
            <v>403.45812449159246</v>
          </cell>
          <cell r="V6">
            <v>425.37391766411685</v>
          </cell>
          <cell r="W6">
            <v>448.67094102596923</v>
          </cell>
        </row>
        <row r="7">
          <cell r="E7" t="str">
            <v>VAT</v>
          </cell>
          <cell r="G7">
            <v>85.849000000000004</v>
          </cell>
          <cell r="H7">
            <v>94.801000000000002</v>
          </cell>
          <cell r="I7">
            <v>109.313</v>
          </cell>
          <cell r="J7">
            <v>117.65600000000001</v>
          </cell>
          <cell r="K7">
            <v>119.395</v>
          </cell>
          <cell r="L7">
            <v>138.33062853999999</v>
          </cell>
          <cell r="M7">
            <v>149.9</v>
          </cell>
          <cell r="N7">
            <v>165.4778309305448</v>
          </cell>
          <cell r="O7">
            <v>182.01858971882291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252.53734288923849</v>
          </cell>
          <cell r="T7">
            <v>269.73008519313782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64.171999999999997</v>
          </cell>
          <cell r="K8">
            <v>67.802000000000007</v>
          </cell>
          <cell r="L8">
            <v>73.143358329999998</v>
          </cell>
          <cell r="M8">
            <v>77.599999999999994</v>
          </cell>
          <cell r="N8">
            <v>77.813399999999987</v>
          </cell>
          <cell r="O8">
            <v>78.770504819999985</v>
          </cell>
          <cell r="P8">
            <v>80.341188686110797</v>
          </cell>
          <cell r="Q8">
            <v>82.096643658902309</v>
          </cell>
          <cell r="R8">
            <v>83.73365073346082</v>
          </cell>
          <cell r="S8">
            <v>85.403299729086029</v>
          </cell>
          <cell r="T8">
            <v>87.106241525684013</v>
          </cell>
          <cell r="U8">
            <v>88.843139981706173</v>
          </cell>
          <cell r="V8">
            <v>90.614672192941399</v>
          </cell>
          <cell r="W8">
            <v>92.421528756468661</v>
          </cell>
        </row>
        <row r="9">
          <cell r="E9" t="str">
            <v>Other indirect taxes</v>
          </cell>
          <cell r="G9">
            <v>22.68</v>
          </cell>
          <cell r="H9">
            <v>22.158000000000001</v>
          </cell>
          <cell r="I9">
            <v>25.728000000000002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24.372746497663091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26.521675116799631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118.27200000000001</v>
          </cell>
          <cell r="H10">
            <v>135.06900000000002</v>
          </cell>
          <cell r="I10">
            <v>142.35300000000001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189.04860705759239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273.51049284984299</v>
          </cell>
          <cell r="U10">
            <v>299.69141840738007</v>
          </cell>
          <cell r="V10">
            <v>328.97539259461468</v>
          </cell>
          <cell r="W10">
            <v>360.31275058254522</v>
          </cell>
        </row>
        <row r="11">
          <cell r="E11" t="str">
            <v>Presonal Income Tax</v>
          </cell>
          <cell r="G11">
            <v>54.52</v>
          </cell>
          <cell r="H11">
            <v>68.587000000000003</v>
          </cell>
          <cell r="I11">
            <v>80.543999999999997</v>
          </cell>
          <cell r="J11">
            <v>87.881</v>
          </cell>
          <cell r="K11">
            <v>94.92</v>
          </cell>
          <cell r="L11">
            <v>95.301741359999994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271.54138335046309</v>
          </cell>
        </row>
        <row r="12">
          <cell r="E12" t="str">
            <v>Enterprise Tax</v>
          </cell>
          <cell r="G12">
            <v>63.752000000000002</v>
          </cell>
          <cell r="H12">
            <v>66.481999999999999</v>
          </cell>
          <cell r="I12">
            <v>61.808999999999997</v>
          </cell>
          <cell r="J12">
            <v>55.563000000000002</v>
          </cell>
          <cell r="K12">
            <v>67.555999999999997</v>
          </cell>
          <cell r="L12">
            <v>70.116839260000006</v>
          </cell>
          <cell r="M12">
            <v>70.599999999999994</v>
          </cell>
          <cell r="N12">
            <v>71.851984590157684</v>
          </cell>
          <cell r="O12">
            <v>73.599476617592401</v>
          </cell>
          <cell r="P12">
            <v>75.542338941194203</v>
          </cell>
          <cell r="Q12">
            <v>77.548784441894</v>
          </cell>
          <cell r="R12">
            <v>79.592858729532722</v>
          </cell>
          <cell r="S12">
            <v>81.611078929765725</v>
          </cell>
          <cell r="T12">
            <v>83.680474735971998</v>
          </cell>
          <cell r="U12">
            <v>85.802343797757075</v>
          </cell>
          <cell r="V12">
            <v>87.978016668968039</v>
          </cell>
          <cell r="W12">
            <v>88.771367232082113</v>
          </cell>
        </row>
        <row r="13">
          <cell r="D13" t="str">
            <v>Social Security Contribution</v>
          </cell>
          <cell r="G13">
            <v>162.30199999999999</v>
          </cell>
          <cell r="H13">
            <v>192.45500000000001</v>
          </cell>
          <cell r="I13">
            <v>222.20400000000001</v>
          </cell>
          <cell r="J13">
            <v>246.755</v>
          </cell>
          <cell r="K13">
            <v>262.887</v>
          </cell>
          <cell r="L13">
            <v>270.61264469000002</v>
          </cell>
          <cell r="M13">
            <v>284.06799999999998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412.11176568766001</v>
          </cell>
          <cell r="T13">
            <v>440.13536575442095</v>
          </cell>
          <cell r="U13">
            <v>470.06457062572161</v>
          </cell>
          <cell r="V13">
            <v>502.02896142827069</v>
          </cell>
          <cell r="W13">
            <v>536.16693080539312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8.1120000000000001</v>
          </cell>
          <cell r="J14">
            <v>9.1209999999999987</v>
          </cell>
          <cell r="K14">
            <v>10.494999999999999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14.836648078893541</v>
          </cell>
        </row>
        <row r="15">
          <cell r="C15" t="str">
            <v>Non-Tax current Revenue</v>
          </cell>
          <cell r="G15">
            <v>51.892000000000053</v>
          </cell>
          <cell r="H15">
            <v>61.70999999999998</v>
          </cell>
          <cell r="I15">
            <v>57.302999999999997</v>
          </cell>
          <cell r="J15">
            <v>45.25</v>
          </cell>
          <cell r="K15">
            <v>48.557000000000016</v>
          </cell>
          <cell r="L15">
            <v>47.509026329999948</v>
          </cell>
          <cell r="M15">
            <v>47.296999999999997</v>
          </cell>
          <cell r="N15">
            <v>48.103347021757934</v>
          </cell>
          <cell r="O15">
            <v>49.291775071640515</v>
          </cell>
          <cell r="P15">
            <v>50.581481049004999</v>
          </cell>
          <cell r="Q15">
            <v>52.066747565491013</v>
          </cell>
          <cell r="R15">
            <v>53.386993670159654</v>
          </cell>
          <cell r="S15">
            <v>54.740716991255148</v>
          </cell>
          <cell r="T15">
            <v>56.128766403858997</v>
          </cell>
          <cell r="U15">
            <v>57.552012307808361</v>
          </cell>
          <cell r="V15">
            <v>59.011347173494997</v>
          </cell>
          <cell r="W15">
            <v>60.507686101503872</v>
          </cell>
        </row>
        <row r="16">
          <cell r="B16" t="str">
            <v>Non-tax capital revenue</v>
          </cell>
          <cell r="G16">
            <v>6.3000000000000114</v>
          </cell>
          <cell r="H16">
            <v>5.4750000000000227</v>
          </cell>
          <cell r="I16">
            <v>8.2599999999999909</v>
          </cell>
          <cell r="J16">
            <v>9.1480000000000246</v>
          </cell>
          <cell r="K16">
            <v>9.7830000000000155</v>
          </cell>
          <cell r="L16">
            <v>31.162539469999999</v>
          </cell>
          <cell r="M16">
            <v>13.632999999999999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12.374395432294641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734.42600200000004</v>
          </cell>
          <cell r="L18">
            <v>771.35451482999997</v>
          </cell>
          <cell r="M18">
            <v>847.29700000000014</v>
          </cell>
          <cell r="N18">
            <v>910.14066393549399</v>
          </cell>
          <cell r="O18">
            <v>932.84238169951766</v>
          </cell>
          <cell r="P18">
            <v>995.26608185174564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 xml:space="preserve">Expenditure excl priv, trans to TI, guarantee calls </v>
          </cell>
          <cell r="G19">
            <v>526.31500000000005</v>
          </cell>
          <cell r="H19">
            <v>596.50200000000007</v>
          </cell>
          <cell r="I19">
            <v>648.90700000000004</v>
          </cell>
          <cell r="J19">
            <v>687.71100000000001</v>
          </cell>
          <cell r="K19">
            <v>725.36200200000007</v>
          </cell>
          <cell r="L19">
            <v>789.13351482999997</v>
          </cell>
          <cell r="M19">
            <v>840.95</v>
          </cell>
          <cell r="N19">
            <v>893.56966393549408</v>
          </cell>
          <cell r="O19">
            <v>955.65938169951767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518.69100000000003</v>
          </cell>
          <cell r="H20">
            <v>593.90300000000002</v>
          </cell>
          <cell r="I20">
            <v>660.49099999999999</v>
          </cell>
          <cell r="J20">
            <v>697.55100000000004</v>
          </cell>
          <cell r="K20">
            <v>749.61500000000001</v>
          </cell>
          <cell r="L20">
            <v>790.67240228999992</v>
          </cell>
          <cell r="M20">
            <v>899.23100000000011</v>
          </cell>
          <cell r="N20">
            <v>990.76966393549401</v>
          </cell>
          <cell r="O20">
            <v>963.55938169951764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495.86500000000001</v>
          </cell>
          <cell r="I21">
            <v>559.89499999999998</v>
          </cell>
          <cell r="J21">
            <v>605.02700000000004</v>
          </cell>
          <cell r="K21">
            <v>655.53899999999999</v>
          </cell>
          <cell r="L21">
            <v>687.97449754999991</v>
          </cell>
          <cell r="M21">
            <v>782.30900000000008</v>
          </cell>
          <cell r="N21">
            <v>861.48314190598387</v>
          </cell>
          <cell r="O21">
            <v>824.73671066334509</v>
          </cell>
          <cell r="P21">
            <v>875.56963484056939</v>
          </cell>
          <cell r="Q21">
            <v>909.77641724808313</v>
          </cell>
          <cell r="R21">
            <v>945.61004450427163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130.37299999999999</v>
          </cell>
          <cell r="H22">
            <v>123.381</v>
          </cell>
          <cell r="I22">
            <v>139.30600000000001</v>
          </cell>
          <cell r="J22">
            <v>136.447</v>
          </cell>
          <cell r="K22">
            <v>148.57499999999999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201.07235842857779</v>
          </cell>
          <cell r="R22">
            <v>208.83453185545017</v>
          </cell>
          <cell r="S22">
            <v>216.00833821577376</v>
          </cell>
          <cell r="T22">
            <v>223.43398221421489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48.563000000000002</v>
          </cell>
          <cell r="H23">
            <v>50.244999999999997</v>
          </cell>
          <cell r="I23">
            <v>57.372999999999998</v>
          </cell>
          <cell r="J23">
            <v>62.265000000000001</v>
          </cell>
          <cell r="K23">
            <v>62.657999999999994</v>
          </cell>
          <cell r="L23">
            <v>69.523429589999978</v>
          </cell>
          <cell r="M23">
            <v>71.459000000000003</v>
          </cell>
          <cell r="N23">
            <v>71.487873074417877</v>
          </cell>
          <cell r="O23">
            <v>75.229679134917305</v>
          </cell>
          <cell r="P23">
            <v>79.167338170085813</v>
          </cell>
          <cell r="Q23">
            <v>83.980712330827046</v>
          </cell>
          <cell r="R23">
            <v>88.2301363747669</v>
          </cell>
          <cell r="S23">
            <v>91.785810870670005</v>
          </cell>
          <cell r="T23">
            <v>95.484779048758014</v>
          </cell>
          <cell r="U23">
            <v>99.332815644422951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73.135999999999996</v>
          </cell>
          <cell r="I24">
            <v>81.933000000000007</v>
          </cell>
          <cell r="J24">
            <v>74.182000000000002</v>
          </cell>
          <cell r="K24">
            <v>85.917000000000002</v>
          </cell>
          <cell r="L24">
            <v>86.846322290000018</v>
          </cell>
          <cell r="M24">
            <v>96.597999999999999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131.78767926042059</v>
          </cell>
          <cell r="V24">
            <v>135.74130963823319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278.84100000000001</v>
          </cell>
          <cell r="J25">
            <v>318.41499999999996</v>
          </cell>
          <cell r="K25">
            <v>346.678</v>
          </cell>
          <cell r="L25">
            <v>372.86318196000002</v>
          </cell>
          <cell r="M25">
            <v>403.149</v>
          </cell>
          <cell r="N25">
            <v>428.92200372174028</v>
          </cell>
          <cell r="O25">
            <v>460.4000174114592</v>
          </cell>
          <cell r="P25">
            <v>494.18816053555645</v>
          </cell>
          <cell r="Q25">
            <v>523.23455878209938</v>
          </cell>
          <cell r="R25">
            <v>547.62912413016556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74.114999999999995</v>
          </cell>
          <cell r="I26">
            <v>86.283000000000001</v>
          </cell>
          <cell r="J26">
            <v>92.977999999999994</v>
          </cell>
          <cell r="K26">
            <v>101.45</v>
          </cell>
          <cell r="L26">
            <v>106.361</v>
          </cell>
          <cell r="M26">
            <v>114.14700000000001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172.66391854772829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137.99600000000001</v>
          </cell>
          <cell r="H27">
            <v>158.46100000000001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260.85829999999999</v>
          </cell>
          <cell r="N27">
            <v>281.00065817829329</v>
          </cell>
          <cell r="O27">
            <v>301.62292163926202</v>
          </cell>
          <cell r="P27">
            <v>323.75862550642285</v>
          </cell>
          <cell r="Q27">
            <v>342.44290802319438</v>
          </cell>
          <cell r="R27">
            <v>357.68941584286006</v>
          </cell>
          <cell r="S27">
            <v>274.30544086394895</v>
          </cell>
          <cell r="T27">
            <v>296.66133429436081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151.11500000000001</v>
          </cell>
          <cell r="K28">
            <v>166.12100000000001</v>
          </cell>
          <cell r="L28">
            <v>177.85400000000001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296.66133429436081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49.796000000000006</v>
          </cell>
          <cell r="H29">
            <v>48.661000000000016</v>
          </cell>
          <cell r="I29">
            <v>54.587000000000003</v>
          </cell>
          <cell r="J29">
            <v>58.910999999999973</v>
          </cell>
          <cell r="K29">
            <v>61.61099999999999</v>
          </cell>
          <cell r="L29">
            <v>68.52380027000001</v>
          </cell>
          <cell r="M29">
            <v>77.758299999999991</v>
          </cell>
          <cell r="N29">
            <v>83.475244433557677</v>
          </cell>
          <cell r="O29">
            <v>89.601381270167309</v>
          </cell>
          <cell r="P29">
            <v>96.177107117213879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5.2089999999999996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17.496000000000009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27.244785165538019</v>
          </cell>
          <cell r="P30">
            <v>29.244243605470665</v>
          </cell>
          <cell r="Q30">
            <v>31.022293616683282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114.06399999999999</v>
          </cell>
          <cell r="I31">
            <v>125.47799999999999</v>
          </cell>
          <cell r="J31">
            <v>129.42599999999999</v>
          </cell>
          <cell r="K31">
            <v>139.08000000000001</v>
          </cell>
          <cell r="L31">
            <v>139.14103383999998</v>
          </cell>
          <cell r="M31">
            <v>190.65799999999999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158.19939870015651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17.899999999999999</v>
          </cell>
          <cell r="L32">
            <v>7.3</v>
          </cell>
          <cell r="M32">
            <v>56.7</v>
          </cell>
          <cell r="N32">
            <v>97.199999999999989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15.423999999999999</v>
          </cell>
          <cell r="H33">
            <v>16.562000000000001</v>
          </cell>
          <cell r="I33">
            <v>16.27</v>
          </cell>
          <cell r="J33">
            <v>20.739000000000001</v>
          </cell>
          <cell r="K33">
            <v>21.206</v>
          </cell>
          <cell r="L33">
            <v>19.600529869999999</v>
          </cell>
          <cell r="M33">
            <v>20.445</v>
          </cell>
          <cell r="N33">
            <v>25.148074500000011</v>
          </cell>
          <cell r="O33">
            <v>34.067962717348671</v>
          </cell>
          <cell r="P33">
            <v>40.255078454746943</v>
          </cell>
          <cell r="Q33">
            <v>40.79895481748401</v>
          </cell>
          <cell r="R33">
            <v>43.541271576613347</v>
          </cell>
          <cell r="S33">
            <v>48.096772800453351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98.037999999999997</v>
          </cell>
          <cell r="I34">
            <v>100.596</v>
          </cell>
          <cell r="J34">
            <v>92.524000000000001</v>
          </cell>
          <cell r="K34">
            <v>94.075999999999993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138.82267103617249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154.67127845848961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54.261000000000003</v>
          </cell>
          <cell r="H35">
            <v>63.530999999999999</v>
          </cell>
          <cell r="I35">
            <v>69.197000000000003</v>
          </cell>
          <cell r="J35">
            <v>60.773000000000003</v>
          </cell>
          <cell r="K35">
            <v>60.103999999999999</v>
          </cell>
          <cell r="L35">
            <v>65.972998410000031</v>
          </cell>
          <cell r="M35">
            <v>73.201999999999998</v>
          </cell>
          <cell r="N35">
            <v>81.194522029510097</v>
          </cell>
          <cell r="O35">
            <v>88.326071036172493</v>
          </cell>
          <cell r="P35">
            <v>93.89021562629982</v>
          </cell>
          <cell r="Q35">
            <v>98.928364596807043</v>
          </cell>
          <cell r="R35">
            <v>99.567441832102418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34.506999999999998</v>
          </cell>
          <cell r="I36">
            <v>31.399000000000001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48.091999999999999</v>
          </cell>
          <cell r="O36">
            <v>50.496600000000001</v>
          </cell>
          <cell r="P36">
            <v>52.114231384876447</v>
          </cell>
          <cell r="Q36">
            <v>52.635373698725218</v>
          </cell>
          <cell r="R36">
            <v>53.161727435712471</v>
          </cell>
          <cell r="S36">
            <v>53.161727435712471</v>
          </cell>
          <cell r="T36">
            <v>53.161727435712471</v>
          </cell>
          <cell r="U36">
            <v>53.161727435712471</v>
          </cell>
          <cell r="V36">
            <v>53.161727435712471</v>
          </cell>
          <cell r="W36">
            <v>53.161727435712471</v>
          </cell>
        </row>
        <row r="37">
          <cell r="B37" t="str">
            <v>Lending minus repayments</v>
          </cell>
          <cell r="G37">
            <v>-23.643000000000001</v>
          </cell>
          <cell r="H37">
            <v>-20.350000000000001</v>
          </cell>
          <cell r="I37">
            <v>-21.77</v>
          </cell>
          <cell r="J37">
            <v>-15.601000000000001</v>
          </cell>
          <cell r="K37">
            <v>-15.188997999999998</v>
          </cell>
          <cell r="L37">
            <v>-19.317887459999994</v>
          </cell>
          <cell r="M37">
            <v>-51.933999999999997</v>
          </cell>
          <cell r="N37">
            <v>-80.629000000000005</v>
          </cell>
          <cell r="O37">
            <v>-30.716999999999999</v>
          </cell>
          <cell r="P37">
            <v>-26.308</v>
          </cell>
          <cell r="Q37">
            <v>-4.3079999999999998</v>
          </cell>
          <cell r="R37">
            <v>9.6920000000000002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8.0429999999999993</v>
          </cell>
          <cell r="H38">
            <v>6.7880000000000003</v>
          </cell>
          <cell r="I38">
            <v>3.907</v>
          </cell>
          <cell r="J38">
            <v>-1.7520000000000007</v>
          </cell>
          <cell r="K38">
            <v>0.33000200000000213</v>
          </cell>
          <cell r="L38">
            <v>6.7401125400000055</v>
          </cell>
          <cell r="M38">
            <v>1.419000000000004</v>
          </cell>
          <cell r="N38">
            <v>5.3709999999999951</v>
          </cell>
          <cell r="O38">
            <v>33.283000000000001</v>
          </cell>
          <cell r="P38">
            <v>3.6920000000000002</v>
          </cell>
          <cell r="Q38">
            <v>5.6920000000000002</v>
          </cell>
          <cell r="R38">
            <v>9.6920000000000002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-27.138000000000002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-53.353000000000002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0.41899999999999998</v>
          </cell>
          <cell r="H40">
            <v>0.78900000000000003</v>
          </cell>
          <cell r="I40">
            <v>9.0999999999999998E-2</v>
          </cell>
          <cell r="J40">
            <v>1.988</v>
          </cell>
          <cell r="K40">
            <v>6.6829999999999998</v>
          </cell>
          <cell r="L40">
            <v>0.97899999999999998</v>
          </cell>
          <cell r="M40">
            <v>3</v>
          </cell>
          <cell r="N40">
            <v>5.3710000000000004</v>
          </cell>
          <cell r="O40">
            <v>33.283000000000001</v>
          </cell>
          <cell r="P40">
            <v>3.6920000000000002</v>
          </cell>
          <cell r="Q40">
            <v>5.6920000000000002</v>
          </cell>
          <cell r="R40">
            <v>9.6920000000000002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9.2350000000000136</v>
          </cell>
          <cell r="H42">
            <v>4.8350000000000364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-10.627933279999979</v>
          </cell>
          <cell r="M42">
            <v>-71.059000000000083</v>
          </cell>
          <cell r="N42">
            <v>-93.908615707724721</v>
          </cell>
          <cell r="O42">
            <v>-68.363901071416421</v>
          </cell>
          <cell r="P42">
            <v>-74.891694899201752</v>
          </cell>
          <cell r="Q42">
            <v>-76.874024330950192</v>
          </cell>
          <cell r="R42">
            <v>-69.022745815757617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0.91899999999995075</v>
          </cell>
          <cell r="K43">
            <v>-6.8540020000000546</v>
          </cell>
          <cell r="L43">
            <v>8.9725965900000197</v>
          </cell>
          <cell r="M43">
            <v>-50.614000000000082</v>
          </cell>
          <cell r="N43">
            <v>-68.760541207724714</v>
          </cell>
          <cell r="O43">
            <v>-34.295938354067751</v>
          </cell>
          <cell r="P43">
            <v>-34.636616444454809</v>
          </cell>
          <cell r="Q43">
            <v>-36.075069513466183</v>
          </cell>
          <cell r="R43">
            <v>-25.481474239144269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-67.288933279999981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-86.874024330950192</v>
          </cell>
          <cell r="R44">
            <v>-69.022745815757617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-14.555000000000019</v>
          </cell>
          <cell r="J45">
            <v>-27.569000000000052</v>
          </cell>
          <cell r="K45">
            <v>-35.154002000000055</v>
          </cell>
          <cell r="L45">
            <v>-59.988933279999983</v>
          </cell>
          <cell r="M45">
            <v>-80.812000000000083</v>
          </cell>
          <cell r="N45">
            <v>-82.708615707724732</v>
          </cell>
          <cell r="O45">
            <v>-124.46390107141642</v>
          </cell>
          <cell r="P45">
            <v>-97.991694899201747</v>
          </cell>
          <cell r="Q45">
            <v>-86.874024330950192</v>
          </cell>
          <cell r="R45">
            <v>-69.022745815757617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-77.812000000000083</v>
          </cell>
          <cell r="N46">
            <v>-77.337615707724737</v>
          </cell>
          <cell r="O46">
            <v>-91.180901071416415</v>
          </cell>
          <cell r="P46">
            <v>-94.299694899201739</v>
          </cell>
          <cell r="Q46">
            <v>-81.182024330950185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-22.032000000000039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-28.471002000000091</v>
          </cell>
          <cell r="L47">
            <v>-59.009933279999977</v>
          </cell>
          <cell r="M47">
            <v>-77.811999999999983</v>
          </cell>
          <cell r="N47">
            <v>-77.337615707724808</v>
          </cell>
          <cell r="O47">
            <v>-91.180901071416429</v>
          </cell>
          <cell r="P47">
            <v>-94.299694899201768</v>
          </cell>
          <cell r="Q47">
            <v>-81.182024330950185</v>
          </cell>
          <cell r="R47">
            <v>-59.330745815757609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27.138000000000002</v>
          </cell>
          <cell r="I48">
            <v>25.677</v>
          </cell>
          <cell r="J48">
            <v>13.849</v>
          </cell>
          <cell r="K48">
            <v>24.994</v>
          </cell>
          <cell r="L48">
            <v>56.661000000000001</v>
          </cell>
          <cell r="M48">
            <v>66.453000000000003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210.92599999999999</v>
          </cell>
          <cell r="I51">
            <v>206.73853686916999</v>
          </cell>
          <cell r="J51">
            <v>217.50197399999999</v>
          </cell>
          <cell r="K51">
            <v>240.374</v>
          </cell>
          <cell r="L51">
            <v>274.61900000000003</v>
          </cell>
          <cell r="M51">
            <v>345.67800000000011</v>
          </cell>
          <cell r="N51">
            <v>439.58661570772483</v>
          </cell>
          <cell r="O51">
            <v>507.95051677914125</v>
          </cell>
          <cell r="P51">
            <v>582.84221167834301</v>
          </cell>
          <cell r="Q51">
            <v>659.7162360092932</v>
          </cell>
          <cell r="R51">
            <v>728.73898182505081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-5.5989760000000501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100.38200000000001</v>
          </cell>
          <cell r="H53">
            <v>160.55500000000001</v>
          </cell>
          <cell r="I53">
            <v>172.27</v>
          </cell>
          <cell r="J53">
            <v>252.2</v>
          </cell>
          <cell r="K53">
            <v>280.39999999999998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98.185092724679038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371.48099999999999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7.3000000000000007</v>
          </cell>
          <cell r="K58">
            <v>8.2000000000000011</v>
          </cell>
        </row>
        <row r="59">
          <cell r="A59" t="str">
            <v>Outstanding guarantees provided by PGRLF</v>
          </cell>
          <cell r="K59">
            <v>18.138999999999999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42.634680419343937</v>
          </cell>
          <cell r="H63">
            <v>41.878792267033525</v>
          </cell>
          <cell r="I63">
            <v>40.35126884182408</v>
          </cell>
          <cell r="J63">
            <v>39.677013422818789</v>
          </cell>
          <cell r="K63">
            <v>39.279653005616417</v>
          </cell>
          <cell r="L63">
            <v>41.427140529869853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39.416170315723292</v>
          </cell>
          <cell r="R63">
            <v>39.119525910945981</v>
          </cell>
          <cell r="S63">
            <v>39.004572034655979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42.102045992560029</v>
          </cell>
          <cell r="H64">
            <v>41.482369126058941</v>
          </cell>
          <cell r="I64">
            <v>39.82592380588946</v>
          </cell>
          <cell r="J64">
            <v>39.128835091083417</v>
          </cell>
          <cell r="K64">
            <v>38.735639214813986</v>
          </cell>
          <cell r="L64">
            <v>39.730111750803246</v>
          </cell>
          <cell r="M64">
            <v>39.248841996911992</v>
          </cell>
          <cell r="N64">
            <v>39.475040950071076</v>
          </cell>
          <cell r="O64">
            <v>39.190329668278672</v>
          </cell>
          <cell r="P64">
            <v>39.077260136868084</v>
          </cell>
          <cell r="Q64">
            <v>38.868045379446755</v>
          </cell>
          <cell r="R64">
            <v>38.653619715110928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37.014191586416629</v>
          </cell>
          <cell r="I65">
            <v>36.181390319913504</v>
          </cell>
          <cell r="J65">
            <v>36.417305848513905</v>
          </cell>
          <cell r="K65">
            <v>36.035477951398541</v>
          </cell>
          <cell r="L65">
            <v>37.142896898654911</v>
          </cell>
          <cell r="M65">
            <v>36.814616572310861</v>
          </cell>
          <cell r="N65">
            <v>37.108440028831559</v>
          </cell>
          <cell r="O65">
            <v>36.918392783888734</v>
          </cell>
          <cell r="P65">
            <v>36.896200727853738</v>
          </cell>
          <cell r="Q65">
            <v>36.774228346792988</v>
          </cell>
          <cell r="R65">
            <v>36.643555363763305</v>
          </cell>
          <cell r="S65">
            <v>36.627640309360622</v>
          </cell>
          <cell r="T65">
            <v>36.642599696385489</v>
          </cell>
          <cell r="U65">
            <v>36.688768416073877</v>
          </cell>
          <cell r="V65">
            <v>36.766558382275058</v>
          </cell>
          <cell r="W65">
            <v>36.837523401993892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12.848172928461141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12.153000729080169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7.0503355704697999</v>
          </cell>
          <cell r="K67">
            <v>6.6393260301395767</v>
          </cell>
          <cell r="L67">
            <v>7.5331170582148888</v>
          </cell>
          <cell r="M67">
            <v>7.7148739063304177</v>
          </cell>
          <cell r="N67">
            <v>8.141221170073857</v>
          </cell>
          <cell r="O67">
            <v>8.3895284157611076</v>
          </cell>
          <cell r="P67">
            <v>8.6412142682339415</v>
          </cell>
          <cell r="Q67">
            <v>8.8140385535986212</v>
          </cell>
          <cell r="R67">
            <v>8.9021789391346076</v>
          </cell>
          <cell r="S67">
            <v>8.9021789391346076</v>
          </cell>
          <cell r="T67">
            <v>8.9021789391346076</v>
          </cell>
          <cell r="U67">
            <v>8.9021789391346076</v>
          </cell>
          <cell r="V67">
            <v>8.9021789391346076</v>
          </cell>
          <cell r="W67">
            <v>8.9021789391346076</v>
          </cell>
        </row>
        <row r="68">
          <cell r="E68" t="str">
            <v>Excises</v>
          </cell>
          <cell r="G68">
            <v>3.9195130199526549</v>
          </cell>
          <cell r="H68">
            <v>4.1018029107233369</v>
          </cell>
          <cell r="I68">
            <v>3.8904789162373596</v>
          </cell>
          <cell r="J68">
            <v>3.8453978906999038</v>
          </cell>
          <cell r="K68">
            <v>3.7703386531724412</v>
          </cell>
          <cell r="L68">
            <v>3.9831921978979468</v>
          </cell>
          <cell r="M68">
            <v>3.9938239835306226</v>
          </cell>
          <cell r="N68">
            <v>3.8282837999086361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3.0105466680003938</v>
          </cell>
          <cell r="T68">
            <v>2.874856722867503</v>
          </cell>
          <cell r="U68">
            <v>2.7452825311975526</v>
          </cell>
          <cell r="V68">
            <v>2.6215484466235042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1.5930009587727709</v>
          </cell>
          <cell r="K69">
            <v>1.3885892231552022</v>
          </cell>
          <cell r="L69">
            <v>1.2701153869193487</v>
          </cell>
          <cell r="M69">
            <v>1.1394750386001029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0.98012789612352635</v>
          </cell>
          <cell r="R69">
            <v>0.94092278027858511</v>
          </cell>
          <cell r="S69">
            <v>0.89858125516604859</v>
          </cell>
          <cell r="T69">
            <v>0.85814509868357647</v>
          </cell>
          <cell r="U69">
            <v>0.81952856924281547</v>
          </cell>
          <cell r="V69">
            <v>0.78264978362688875</v>
          </cell>
          <cell r="W69">
            <v>0.74743054336367876</v>
          </cell>
        </row>
        <row r="70">
          <cell r="D70" t="str">
            <v>Direct Taxes</v>
          </cell>
          <cell r="G70">
            <v>9.9993236388231317</v>
          </cell>
          <cell r="H70">
            <v>9.7798131923828855</v>
          </cell>
          <cell r="I70">
            <v>9.053806525472238</v>
          </cell>
          <cell r="J70">
            <v>8.5956375838926178</v>
          </cell>
          <cell r="K70">
            <v>9.0349774787299122</v>
          </cell>
          <cell r="L70">
            <v>9.0082546762511573</v>
          </cell>
          <cell r="M70">
            <v>8.7647967061245495</v>
          </cell>
          <cell r="N70">
            <v>8.7883186698318028</v>
          </cell>
          <cell r="O70">
            <v>8.71355317783628</v>
          </cell>
          <cell r="P70">
            <v>8.6803451861149732</v>
          </cell>
          <cell r="Q70">
            <v>8.6383664487667122</v>
          </cell>
          <cell r="R70">
            <v>8.6265237432457482</v>
          </cell>
          <cell r="S70">
            <v>8.8158476867816944</v>
          </cell>
          <cell r="T70">
            <v>9.0269476144522542</v>
          </cell>
          <cell r="U70">
            <v>9.2605643595330864</v>
          </cell>
          <cell r="V70">
            <v>9.5174976475934283</v>
          </cell>
          <cell r="W70">
            <v>9.7596717775245931</v>
          </cell>
        </row>
        <row r="71">
          <cell r="E71" t="str">
            <v>Personal Income Tax</v>
          </cell>
          <cell r="G71">
            <v>4.6094014203584717</v>
          </cell>
          <cell r="H71">
            <v>4.9661139671276526</v>
          </cell>
          <cell r="I71">
            <v>5.1226865102079762</v>
          </cell>
          <cell r="J71">
            <v>5.2661193672099715</v>
          </cell>
          <cell r="K71">
            <v>5.2783184118333981</v>
          </cell>
          <cell r="L71">
            <v>5.1898786342100962</v>
          </cell>
          <cell r="M71">
            <v>5.1312403499742674</v>
          </cell>
          <cell r="N71">
            <v>5.2533261287298121</v>
          </cell>
          <cell r="O71">
            <v>5.3212353853389383</v>
          </cell>
          <cell r="P71">
            <v>5.4229805200425245</v>
          </cell>
          <cell r="Q71">
            <v>5.5198124134527937</v>
          </cell>
          <cell r="R71">
            <v>5.6297869548338477</v>
          </cell>
          <cell r="S71">
            <v>5.9389803699062718</v>
          </cell>
          <cell r="T71">
            <v>6.2651549902518466</v>
          </cell>
          <cell r="U71">
            <v>6.6092434403006957</v>
          </cell>
          <cell r="V71">
            <v>6.9722295651303332</v>
          </cell>
          <cell r="W71">
            <v>7.3551512435538102</v>
          </cell>
        </row>
        <row r="72">
          <cell r="E72" t="str">
            <v>Enterprise Tax</v>
          </cell>
          <cell r="G72">
            <v>5.3899222184646609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3.7566590668965132</v>
          </cell>
          <cell r="L72">
            <v>3.8183760420410615</v>
          </cell>
          <cell r="M72">
            <v>3.6335563561502826</v>
          </cell>
          <cell r="N72">
            <v>3.5349925411019911</v>
          </cell>
          <cell r="O72">
            <v>3.3923177924973422</v>
          </cell>
          <cell r="P72">
            <v>3.2573646660724496</v>
          </cell>
          <cell r="Q72">
            <v>3.1185540353139189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2.5452680824630951</v>
          </cell>
          <cell r="W72">
            <v>2.4045205339707829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14.572675094125721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0.89854582346973288</v>
          </cell>
          <cell r="H74">
            <v>0.72912895518065313</v>
          </cell>
          <cell r="I74">
            <v>0.51593207403167329</v>
          </cell>
          <cell r="J74">
            <v>0.54656040268456363</v>
          </cell>
          <cell r="K74">
            <v>0.58360673969860422</v>
          </cell>
          <cell r="L74">
            <v>0.61137476011544944</v>
          </cell>
          <cell r="M74">
            <v>0.58157488419969128</v>
          </cell>
          <cell r="N74">
            <v>0.56836320982427413</v>
          </cell>
          <cell r="O74">
            <v>0.54847049748042453</v>
          </cell>
          <cell r="P74">
            <v>0.52927403006860962</v>
          </cell>
          <cell r="Q74">
            <v>0.51074943901620828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0.43606267112873359</v>
          </cell>
          <cell r="V74">
            <v>0.41862016428358417</v>
          </cell>
          <cell r="W74">
            <v>0.40187535771224081</v>
          </cell>
        </row>
        <row r="75">
          <cell r="C75" t="str">
            <v>Non-Tax current Revenue</v>
          </cell>
          <cell r="G75">
            <v>4.3872167737571912</v>
          </cell>
          <cell r="H75">
            <v>4.4681775396423129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2.5872148521483389</v>
          </cell>
          <cell r="M75">
            <v>2.4342254246011321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2.0100643513476171</v>
          </cell>
          <cell r="S75">
            <v>1.9296617772937119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0.52534503593461745</v>
          </cell>
          <cell r="J76">
            <v>0.54817833173538022</v>
          </cell>
          <cell r="K76">
            <v>0.5440137908024254</v>
          </cell>
          <cell r="L76">
            <v>1.6970287790666012</v>
          </cell>
          <cell r="M76">
            <v>0.70164693772516729</v>
          </cell>
          <cell r="N76">
            <v>0.68215468971094095</v>
          </cell>
          <cell r="O76">
            <v>0.65486850212250336</v>
          </cell>
          <cell r="P76">
            <v>0.60902770697392805</v>
          </cell>
          <cell r="Q76">
            <v>0.54812493627653525</v>
          </cell>
          <cell r="R76">
            <v>0.46590619583505488</v>
          </cell>
          <cell r="S76">
            <v>0.44726994800165276</v>
          </cell>
          <cell r="T76">
            <v>0.42937915008158661</v>
          </cell>
          <cell r="U76">
            <v>0.41220398407832315</v>
          </cell>
          <cell r="V76">
            <v>0.39571582471519012</v>
          </cell>
          <cell r="W76">
            <v>0.37988719172658258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41.528709000072411</v>
          </cell>
          <cell r="I78">
            <v>40.623354321694336</v>
          </cell>
          <cell r="J78">
            <v>40.864693192713332</v>
          </cell>
          <cell r="K78">
            <v>40.840015681476956</v>
          </cell>
          <cell r="L78">
            <v>42.005909428198009</v>
          </cell>
          <cell r="M78">
            <v>43.607668553782815</v>
          </cell>
          <cell r="N78">
            <v>44.77733602930013</v>
          </cell>
          <cell r="O78">
            <v>42.996199897955037</v>
          </cell>
          <cell r="P78">
            <v>42.915596919602031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 xml:space="preserve">Expenditure excl priv, trans to TI, guarantee calls </v>
          </cell>
          <cell r="G79">
            <v>44.497379100439645</v>
          </cell>
          <cell r="H79">
            <v>43.190355513720959</v>
          </cell>
          <cell r="I79">
            <v>41.271195064555116</v>
          </cell>
          <cell r="J79">
            <v>41.209911313518703</v>
          </cell>
          <cell r="K79">
            <v>40.335984096090762</v>
          </cell>
          <cell r="L79">
            <v>42.974106345912979</v>
          </cell>
          <cell r="M79">
            <v>43.281008749356673</v>
          </cell>
          <cell r="N79">
            <v>43.962071680893736</v>
          </cell>
          <cell r="O79">
            <v>44.047871983526775</v>
          </cell>
          <cell r="P79">
            <v>43.752464487183531</v>
          </cell>
          <cell r="Q79">
            <v>42.680831798095511</v>
          </cell>
          <cell r="R79">
            <v>41.353377433658338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43.002172181594382</v>
          </cell>
          <cell r="I80">
            <v>42.007950136742352</v>
          </cell>
          <cell r="J80">
            <v>41.799556567593484</v>
          </cell>
          <cell r="K80">
            <v>41.684646610687878</v>
          </cell>
          <cell r="L80">
            <v>43.057910052279034</v>
          </cell>
          <cell r="M80">
            <v>46.280545548121466</v>
          </cell>
          <cell r="N80">
            <v>48.744142446997252</v>
          </cell>
          <cell r="O80">
            <v>44.411995640274668</v>
          </cell>
          <cell r="P80">
            <v>44.049990570052053</v>
          </cell>
          <cell r="Q80">
            <v>42.680831798095511</v>
          </cell>
          <cell r="R80">
            <v>41.353377433658338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36.804362529590797</v>
          </cell>
          <cell r="H81">
            <v>35.903627543262616</v>
          </cell>
          <cell r="I81">
            <v>35.609934490873243</v>
          </cell>
          <cell r="J81">
            <v>36.255213326941522</v>
          </cell>
          <cell r="K81">
            <v>36.45326141355725</v>
          </cell>
          <cell r="L81">
            <v>37.465256088329788</v>
          </cell>
          <cell r="M81">
            <v>40.262943901183739</v>
          </cell>
          <cell r="N81">
            <v>42.383470662547467</v>
          </cell>
          <cell r="O81">
            <v>38.013436321641592</v>
          </cell>
          <cell r="P81">
            <v>37.754319381556357</v>
          </cell>
          <cell r="Q81">
            <v>36.585833519651182</v>
          </cell>
          <cell r="R81">
            <v>35.602998222330619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8.9335312432119327</v>
          </cell>
          <cell r="I82">
            <v>8.8600139922406669</v>
          </cell>
          <cell r="J82">
            <v>8.17635426653883</v>
          </cell>
          <cell r="K82">
            <v>8.2619696379914362</v>
          </cell>
          <cell r="L82">
            <v>8.5154795991940304</v>
          </cell>
          <cell r="M82">
            <v>8.6493566649511084</v>
          </cell>
          <cell r="N82">
            <v>8.5189055696213138</v>
          </cell>
          <cell r="O82">
            <v>8.39871236935514</v>
          </cell>
          <cell r="P82">
            <v>8.2684421317781069</v>
          </cell>
          <cell r="Q82">
            <v>8.0859425364348514</v>
          </cell>
          <cell r="R82">
            <v>7.8627923948382419</v>
          </cell>
          <cell r="S82">
            <v>7.614497155714985</v>
          </cell>
          <cell r="T82">
            <v>7.3742211193464735</v>
          </cell>
          <cell r="U82">
            <v>7.1417000501631192</v>
          </cell>
          <cell r="V82">
            <v>6.9166785696717303</v>
          </cell>
          <cell r="W82">
            <v>6.6989098553364519</v>
          </cell>
        </row>
        <row r="83">
          <cell r="D83" t="str">
            <v>Wages and salaries</v>
          </cell>
          <cell r="G83">
            <v>4.1057659790328032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3.7860605342264328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3.3219374167642139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6.9166384849509637</v>
          </cell>
          <cell r="H84">
            <v>5.2954891028890012</v>
          </cell>
          <cell r="I84">
            <v>5.2110284296889917</v>
          </cell>
          <cell r="J84">
            <v>4.4452301054650052</v>
          </cell>
          <cell r="K84">
            <v>4.7776789189790358</v>
          </cell>
          <cell r="L84">
            <v>4.7294190649675985</v>
          </cell>
          <cell r="M84">
            <v>4.9715903242408643</v>
          </cell>
          <cell r="N84">
            <v>5.0018266811429966</v>
          </cell>
          <cell r="O84">
            <v>4.9312559310542561</v>
          </cell>
          <cell r="P84">
            <v>4.8547685061442749</v>
          </cell>
          <cell r="Q84">
            <v>4.708734354350784</v>
          </cell>
          <cell r="R84">
            <v>4.5408549780740275</v>
          </cell>
          <cell r="S84">
            <v>4.3789609649242083</v>
          </cell>
          <cell r="T84">
            <v>4.2228389201856942</v>
          </cell>
          <cell r="U84">
            <v>4.0722830572534496</v>
          </cell>
          <cell r="V84">
            <v>3.9270949263829049</v>
          </cell>
          <cell r="W84">
            <v>3.7870831531106215</v>
          </cell>
        </row>
        <row r="85">
          <cell r="C85" t="str">
            <v>Transfers</v>
          </cell>
          <cell r="G85">
            <v>17.450541088941499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19.278095979536229</v>
          </cell>
          <cell r="L85">
            <v>20.305134344061429</v>
          </cell>
          <cell r="M85">
            <v>20.748790530108081</v>
          </cell>
          <cell r="N85">
            <v>21.102215791525499</v>
          </cell>
          <cell r="O85">
            <v>21.220574418563981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5.3432532972607376</v>
          </cell>
          <cell r="H86">
            <v>5.3663746289189778</v>
          </cell>
          <cell r="I86">
            <v>5.4876931883228401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5.8747812660833763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6.0228388677350564</v>
          </cell>
          <cell r="R86">
            <v>5.9242701992757576</v>
          </cell>
          <cell r="S86">
            <v>5.8103419262127618</v>
          </cell>
          <cell r="T86">
            <v>5.6986045814779018</v>
          </cell>
          <cell r="U86">
            <v>5.5890160318340962</v>
          </cell>
          <cell r="V86">
            <v>5.4815349542988248</v>
          </cell>
          <cell r="W86">
            <v>5.3761208205623099</v>
          </cell>
        </row>
        <row r="87">
          <cell r="D87" t="str">
            <v>Transfers to households</v>
          </cell>
          <cell r="G87">
            <v>11.666892120392291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13.417077834231881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9.6695248734762007</v>
          </cell>
          <cell r="T87">
            <v>9.7910186040975518</v>
          </cell>
          <cell r="U87">
            <v>9.9140388550778056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7.4568819749746371</v>
          </cell>
          <cell r="H88">
            <v>7.950184635435523</v>
          </cell>
          <cell r="I88">
            <v>8.1142275647141133</v>
          </cell>
          <cell r="J88">
            <v>9.0553092042186005</v>
          </cell>
          <cell r="K88">
            <v>9.237668909525663</v>
          </cell>
          <cell r="L88">
            <v>9.6854544464412147</v>
          </cell>
          <cell r="M88">
            <v>9.4235717961914567</v>
          </cell>
          <cell r="N88">
            <v>9.7179064468230667</v>
          </cell>
          <cell r="O88">
            <v>9.7724124795590335</v>
          </cell>
          <cell r="P88">
            <v>9.8132518405235327</v>
          </cell>
          <cell r="Q88">
            <v>9.7084250116365762</v>
          </cell>
          <cell r="R88">
            <v>9.5495387210933522</v>
          </cell>
          <cell r="S88">
            <v>9.6695248734762007</v>
          </cell>
          <cell r="T88">
            <v>9.7910186040975518</v>
          </cell>
          <cell r="U88">
            <v>9.9140388550778056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3.5233509521395998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4.0019711785898089</v>
          </cell>
          <cell r="N89">
            <v>4.1068366882619509</v>
          </cell>
          <cell r="O89">
            <v>4.1298712149057906</v>
          </cell>
          <cell r="P89">
            <v>4.1471301365523363</v>
          </cell>
          <cell r="Q89">
            <v>4.0626059641041907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0.67207298530157122</v>
          </cell>
          <cell r="I90">
            <v>0.66087896711823446</v>
          </cell>
          <cell r="J90">
            <v>0.92347794822627038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7.0273926276631729</v>
          </cell>
          <cell r="H91">
            <v>8.2589240460502484</v>
          </cell>
          <cell r="I91">
            <v>7.9805380652547218</v>
          </cell>
          <cell r="J91">
            <v>7.7556327900287627</v>
          </cell>
          <cell r="K91">
            <v>7.7339709725852206</v>
          </cell>
          <cell r="L91">
            <v>7.5772495692424977</v>
          </cell>
          <cell r="M91">
            <v>9.812557900154399</v>
          </cell>
          <cell r="N91">
            <v>11.525107821048353</v>
          </cell>
          <cell r="O91">
            <v>6.8239025511158919</v>
          </cell>
          <cell r="P91">
            <v>6.4408332769736747</v>
          </cell>
          <cell r="Q91">
            <v>5.8177947705253965</v>
          </cell>
          <cell r="R91">
            <v>5.4821527645335459</v>
          </cell>
          <cell r="S91">
            <v>5.2185877277771251</v>
          </cell>
          <cell r="T91">
            <v>4.9676940870186099</v>
          </cell>
          <cell r="U91">
            <v>4.7288626405273311</v>
          </cell>
          <cell r="V91">
            <v>4.5015134751173633</v>
          </cell>
          <cell r="W91">
            <v>4.2850945580444124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0.97945684665776256</v>
          </cell>
          <cell r="J92">
            <v>0.36553211888782355</v>
          </cell>
          <cell r="K92">
            <v>0.99538452983373182</v>
          </cell>
          <cell r="L92">
            <v>0.39753852856287097</v>
          </cell>
          <cell r="M92">
            <v>2.9181677817807516</v>
          </cell>
          <cell r="N92">
            <v>4.7820707661035176</v>
          </cell>
          <cell r="O92">
            <v>0.36412365674789587</v>
          </cell>
          <cell r="P92">
            <v>0.29752608286852439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1.2427492809204219</v>
          </cell>
          <cell r="K93">
            <v>1.1792248234443641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1.5702469826065799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7.0484443692932022</v>
          </cell>
          <cell r="H94">
            <v>7.0985446383317647</v>
          </cell>
          <cell r="I94">
            <v>6.3980156458691093</v>
          </cell>
          <cell r="J94">
            <v>5.5443432406519655</v>
          </cell>
          <cell r="K94">
            <v>5.2313851971306233</v>
          </cell>
          <cell r="L94">
            <v>5.5926539639492487</v>
          </cell>
          <cell r="M94">
            <v>6.0176016469377247</v>
          </cell>
          <cell r="N94">
            <v>6.3606717844497798</v>
          </cell>
          <cell r="O94">
            <v>6.3985593186330805</v>
          </cell>
          <cell r="P94">
            <v>6.2956711884956968</v>
          </cell>
          <cell r="Q94">
            <v>6.0949982784443364</v>
          </cell>
          <cell r="R94">
            <v>5.7503792113277212</v>
          </cell>
          <cell r="S94">
            <v>5.4065205186427052</v>
          </cell>
          <cell r="T94">
            <v>5.0832714734060085</v>
          </cell>
          <cell r="U94">
            <v>4.779393872363328</v>
          </cell>
          <cell r="V94">
            <v>4.4937240821505746</v>
          </cell>
          <cell r="W94">
            <v>4.2251685373526584</v>
          </cell>
        </row>
        <row r="95">
          <cell r="C95" t="str">
            <v>Fixed investment</v>
          </cell>
          <cell r="G95">
            <v>4.5875042272573561</v>
          </cell>
          <cell r="H95">
            <v>4.6000289624212582</v>
          </cell>
          <cell r="I95">
            <v>4.4010048972842339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3.9946291169245711</v>
          </cell>
          <cell r="O95">
            <v>4.0710901230209542</v>
          </cell>
          <cell r="P95">
            <v>4.0485200108658113</v>
          </cell>
          <cell r="Q95">
            <v>3.9783144615444384</v>
          </cell>
          <cell r="R95">
            <v>3.7487963195322589</v>
          </cell>
          <cell r="S95">
            <v>3.5325196087900137</v>
          </cell>
          <cell r="T95">
            <v>3.328720400590591</v>
          </cell>
          <cell r="U95">
            <v>3.1366788390180562</v>
          </cell>
          <cell r="V95">
            <v>2.9557165983054761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2.4985156759105061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1.8740009098526911</v>
          </cell>
          <cell r="T96">
            <v>1.7545510728154179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-0.93486337488015347</v>
          </cell>
          <cell r="K97">
            <v>-0.84463092921092131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-1.1343936504500201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0.67999661819411561</v>
          </cell>
          <cell r="H98">
            <v>0.49149228875534001</v>
          </cell>
          <cell r="I98">
            <v>0.24848947401895313</v>
          </cell>
          <cell r="J98">
            <v>-0.10498561840843723</v>
          </cell>
          <cell r="K98">
            <v>1.8350775732636496E-2</v>
          </cell>
          <cell r="L98">
            <v>0.36704855089037769</v>
          </cell>
          <cell r="M98">
            <v>7.3031394750386211E-2</v>
          </cell>
          <cell r="N98">
            <v>0.26424384860845651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-0.82987775647171624</v>
          </cell>
          <cell r="K99">
            <v>-0.86298170494355786</v>
          </cell>
          <cell r="L99">
            <v>-1.41904917497141</v>
          </cell>
          <cell r="M99">
            <v>-2.7459083890890379</v>
          </cell>
          <cell r="N99">
            <v>-4.2310502663055818</v>
          </cell>
          <cell r="O99">
            <v>-2.9498625356791561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0.78077443354751552</v>
          </cell>
          <cell r="H101">
            <v>0.35008326696112063</v>
          </cell>
          <cell r="I101">
            <v>-0.27208547987025505</v>
          </cell>
          <cell r="J101">
            <v>-1.1876797698945381</v>
          </cell>
          <cell r="K101">
            <v>-1.560362675860538</v>
          </cell>
          <cell r="L101">
            <v>-0.57876889832815881</v>
          </cell>
          <cell r="M101">
            <v>-3.6571796191456554</v>
          </cell>
          <cell r="N101">
            <v>-4.6201403895181068</v>
          </cell>
          <cell r="O101">
            <v>-3.1510017275538664</v>
          </cell>
          <cell r="P101">
            <v>-3.2293090757600207</v>
          </cell>
          <cell r="Q101">
            <v>-3.0914191694098712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2.0847987825498828</v>
          </cell>
          <cell r="H102">
            <v>1.549272319165885</v>
          </cell>
          <cell r="I102">
            <v>0.76270431851427722</v>
          </cell>
          <cell r="J102">
            <v>5.5069511025883922E-2</v>
          </cell>
          <cell r="K102">
            <v>-0.38113785241617387</v>
          </cell>
          <cell r="L102">
            <v>0.48862367750367697</v>
          </cell>
          <cell r="M102">
            <v>-2.6049408131755061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-1.6148722033161951</v>
          </cell>
          <cell r="I103">
            <v>-1.9051707689372268</v>
          </cell>
          <cell r="J103">
            <v>-2.0175575263662546</v>
          </cell>
          <cell r="K103">
            <v>-2.9502308847244652</v>
          </cell>
          <cell r="L103">
            <v>-3.6643758253008758</v>
          </cell>
          <cell r="M103">
            <v>-7.0773031394750427</v>
          </cell>
          <cell r="N103">
            <v>-8.8511906558236895</v>
          </cell>
          <cell r="O103">
            <v>-6.1008642632330226</v>
          </cell>
          <cell r="P103">
            <v>-4.5229007404057793</v>
          </cell>
          <cell r="Q103">
            <v>-3.4935601001488439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-0.59409874873182167</v>
          </cell>
          <cell r="H104">
            <v>-0.41568315111143073</v>
          </cell>
          <cell r="I104">
            <v>-0.87038097055269459</v>
          </cell>
          <cell r="J104">
            <v>-0.77480824544583271</v>
          </cell>
          <cell r="K104">
            <v>-1.7710060612801011</v>
          </cell>
          <cell r="L104">
            <v>-2.5969832494690399</v>
          </cell>
          <cell r="M104">
            <v>-6.0250643335048935</v>
          </cell>
          <cell r="N104">
            <v>-7.6139491754713911</v>
          </cell>
          <cell r="O104">
            <v>-4.5306172806264424</v>
          </cell>
          <cell r="P104">
            <v>-2.7871129421150567</v>
          </cell>
          <cell r="Q104">
            <v>-1.852867133800814</v>
          </cell>
          <cell r="R104">
            <v>-0.95939852512270862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-0.92571392227946447</v>
          </cell>
          <cell r="J105">
            <v>-1.6520254074784309</v>
          </cell>
          <cell r="K105">
            <v>-1.9548463548907331</v>
          </cell>
          <cell r="L105">
            <v>-3.266837296738005</v>
          </cell>
          <cell r="M105">
            <v>-4.1591353576942911</v>
          </cell>
          <cell r="N105">
            <v>-4.069119889720171</v>
          </cell>
          <cell r="O105">
            <v>-5.7367406064851263</v>
          </cell>
          <cell r="P105">
            <v>-4.2253746575372544</v>
          </cell>
          <cell r="Q105">
            <v>-3.4935601001488439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-0.59409874873182167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-0.77562153144636903</v>
          </cell>
          <cell r="L106">
            <v>-2.1994447209061692</v>
          </cell>
          <cell r="M106">
            <v>-3.1068965517241418</v>
          </cell>
          <cell r="N106">
            <v>-2.8318784093678726</v>
          </cell>
          <cell r="O106">
            <v>-4.1664936238785462</v>
          </cell>
          <cell r="P106">
            <v>-2.4895868592465318</v>
          </cell>
          <cell r="Q106">
            <v>-1.852867133800814</v>
          </cell>
          <cell r="R106">
            <v>-0.95939852512270862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-0.91992622273103231</v>
          </cell>
          <cell r="J107">
            <v>-1.5328978906999073</v>
          </cell>
          <cell r="K107">
            <v>-1.5832175943947091</v>
          </cell>
          <cell r="L107">
            <v>-3.2135235680444367</v>
          </cell>
          <cell r="M107">
            <v>-4.0047349459598598</v>
          </cell>
          <cell r="N107">
            <v>-3.8048760411117146</v>
          </cell>
          <cell r="O107">
            <v>-4.202673813125605</v>
          </cell>
          <cell r="P107">
            <v>-4.0661766433415156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-0.91992622273103453</v>
          </cell>
          <cell r="J108">
            <v>-1.5328978906999051</v>
          </cell>
          <cell r="K108">
            <v>-1.5832175943947111</v>
          </cell>
          <cell r="L108">
            <v>-3.2135235680444358</v>
          </cell>
          <cell r="M108">
            <v>-4.0047349459598554</v>
          </cell>
          <cell r="N108">
            <v>-3.8048760411117191</v>
          </cell>
          <cell r="O108">
            <v>-4.2026738131256058</v>
          </cell>
          <cell r="P108">
            <v>-4.0661766433415174</v>
          </cell>
          <cell r="Q108">
            <v>-3.2646614823722206</v>
          </cell>
          <cell r="R108">
            <v>-2.2338515227123579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fpeter2"/>
      <sheetName val="Sheet1"/>
      <sheetName val="Sheet2"/>
      <sheetName val="Sheet3"/>
      <sheetName val="Debt service request"/>
    </sheetNames>
    <definedNames>
      <definedName name="NTDD_RG" refersTo="#ODKAZ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B3" t="str">
            <v>Table 4.  Slovenia: Summary of General Government Operations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1999</v>
          </cell>
          <cell r="O6">
            <v>2000</v>
          </cell>
        </row>
        <row r="7">
          <cell r="O7" t="str">
            <v>Budget</v>
          </cell>
          <cell r="P7" t="str">
            <v xml:space="preserve"> MoF estimate</v>
          </cell>
        </row>
        <row r="8">
          <cell r="P8" t="str">
            <v>Dec</v>
          </cell>
        </row>
        <row r="9">
          <cell r="J9">
            <v>36465</v>
          </cell>
          <cell r="K9">
            <v>36465</v>
          </cell>
          <cell r="L9">
            <v>36465</v>
          </cell>
          <cell r="M9">
            <v>36465</v>
          </cell>
          <cell r="N9">
            <v>36465</v>
          </cell>
          <cell r="O9">
            <v>36465</v>
          </cell>
        </row>
        <row r="12">
          <cell r="L12" t="str">
            <v>(billions of SIT)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L14">
            <v>1222.58737</v>
          </cell>
          <cell r="M14">
            <v>1397.9027610000001</v>
          </cell>
          <cell r="N14">
            <v>1590.0169627999999</v>
          </cell>
          <cell r="O14">
            <v>1728.9488249999999</v>
          </cell>
          <cell r="P14">
            <v>1724.3682823673282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L15">
            <v>1156.0987620000001</v>
          </cell>
          <cell r="M15">
            <v>1302.7524040000001</v>
          </cell>
          <cell r="N15">
            <v>1499.4297969999998</v>
          </cell>
          <cell r="O15">
            <v>1625.0686259999998</v>
          </cell>
          <cell r="P15">
            <v>1600.7326379490526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L16">
            <v>227.62366700000001</v>
          </cell>
          <cell r="M16">
            <v>252.93563599999999</v>
          </cell>
          <cell r="N16">
            <v>273.81802199999998</v>
          </cell>
          <cell r="O16">
            <v>307.63614999999999</v>
          </cell>
          <cell r="P16">
            <v>311.42752254005012</v>
          </cell>
        </row>
        <row r="17">
          <cell r="C17" t="str">
            <v>Social Security Contributions</v>
          </cell>
          <cell r="G17">
            <v>189.611312</v>
          </cell>
          <cell r="H17">
            <v>274.82218599999999</v>
          </cell>
          <cell r="I17">
            <v>317.41732000000002</v>
          </cell>
          <cell r="J17">
            <v>362.99981300000002</v>
          </cell>
          <cell r="K17">
            <v>376.18419999999998</v>
          </cell>
          <cell r="L17">
            <v>400.63002</v>
          </cell>
          <cell r="M17">
            <v>448.39757800000001</v>
          </cell>
          <cell r="N17">
            <v>496.37094400000001</v>
          </cell>
          <cell r="O17">
            <v>536.98416299999997</v>
          </cell>
          <cell r="P17">
            <v>552.57374863226994</v>
          </cell>
        </row>
        <row r="18">
          <cell r="C18" t="str">
            <v xml:space="preserve">of which: </v>
          </cell>
          <cell r="D18" t="str">
            <v>Pension fund</v>
          </cell>
          <cell r="G18">
            <v>123.697</v>
          </cell>
          <cell r="H18">
            <v>192.816</v>
          </cell>
          <cell r="I18">
            <v>238.21199999999999</v>
          </cell>
          <cell r="J18">
            <v>282.570899</v>
          </cell>
          <cell r="K18">
            <v>277.610905</v>
          </cell>
          <cell r="L18">
            <v>289.29401999999999</v>
          </cell>
          <cell r="M18">
            <v>323.79459400000002</v>
          </cell>
          <cell r="N18">
            <v>358.25232799999998</v>
          </cell>
          <cell r="O18">
            <v>389.57315299999999</v>
          </cell>
          <cell r="P18">
            <v>399.46236699999997</v>
          </cell>
        </row>
        <row r="19">
          <cell r="D19" t="str">
            <v>Health fund</v>
          </cell>
          <cell r="G19">
            <v>66.756</v>
          </cell>
          <cell r="H19">
            <v>85.97</v>
          </cell>
          <cell r="I19">
            <v>96.114000000000004</v>
          </cell>
          <cell r="J19">
            <v>114.00843500000001</v>
          </cell>
          <cell r="K19">
            <v>137.67559900000001</v>
          </cell>
          <cell r="L19">
            <v>154.05053000000001</v>
          </cell>
          <cell r="M19">
            <v>172.05265299999999</v>
          </cell>
          <cell r="N19">
            <v>190.33185800000001</v>
          </cell>
          <cell r="O19">
            <v>206.281834</v>
          </cell>
          <cell r="P19">
            <v>213.23368300000001</v>
          </cell>
        </row>
        <row r="20">
          <cell r="C20" t="str">
            <v>Domestic taxes on goods and services</v>
          </cell>
          <cell r="G20">
            <v>111.136363</v>
          </cell>
          <cell r="H20">
            <v>167.25313700000001</v>
          </cell>
          <cell r="I20">
            <v>240.01373599999999</v>
          </cell>
          <cell r="J20">
            <v>298.158613</v>
          </cell>
          <cell r="K20">
            <v>349.45069699999999</v>
          </cell>
          <cell r="L20">
            <v>412.09367500000002</v>
          </cell>
          <cell r="M20">
            <v>479.71348499999999</v>
          </cell>
          <cell r="N20">
            <v>601.46990600000004</v>
          </cell>
          <cell r="O20">
            <v>635.49816199999998</v>
          </cell>
          <cell r="P20">
            <v>603.40310787391991</v>
          </cell>
        </row>
        <row r="21">
          <cell r="C21" t="str">
            <v>Taxes on international trade</v>
          </cell>
          <cell r="G21">
            <v>32.46002</v>
          </cell>
          <cell r="H21">
            <v>51.462902</v>
          </cell>
          <cell r="I21">
            <v>64.266930000000002</v>
          </cell>
          <cell r="J21">
            <v>78.176456000000002</v>
          </cell>
          <cell r="K21">
            <v>76.592528999999999</v>
          </cell>
          <cell r="L21">
            <v>58.463051</v>
          </cell>
          <cell r="M21">
            <v>47.290784000000002</v>
          </cell>
          <cell r="N21">
            <v>45.657438999999997</v>
          </cell>
          <cell r="O21">
            <v>40.484099999999998</v>
          </cell>
          <cell r="P21">
            <v>38.089449247640005</v>
          </cell>
        </row>
        <row r="22">
          <cell r="C22" t="str">
            <v>Payroll, property and other taxes</v>
          </cell>
          <cell r="G22">
            <v>3.6505670000000001</v>
          </cell>
          <cell r="H22">
            <v>4.4213760000000004</v>
          </cell>
          <cell r="I22">
            <v>10.257655</v>
          </cell>
          <cell r="J22">
            <v>16.622973999999999</v>
          </cell>
          <cell r="K22">
            <v>33.127776000000004</v>
          </cell>
          <cell r="L22">
            <v>57.288349000000004</v>
          </cell>
          <cell r="M22">
            <v>74.414920999999993</v>
          </cell>
          <cell r="N22">
            <v>81.018560399999998</v>
          </cell>
          <cell r="O22">
            <v>82.113485999999995</v>
          </cell>
          <cell r="P22">
            <v>104.46605100000001</v>
          </cell>
        </row>
        <row r="23">
          <cell r="B23" t="str">
            <v xml:space="preserve">    Nontax revenue</v>
          </cell>
          <cell r="G23">
            <v>27.062266999999999</v>
          </cell>
          <cell r="H23">
            <v>36.693831000000003</v>
          </cell>
          <cell r="I23">
            <v>29.184964000000001</v>
          </cell>
          <cell r="J23">
            <v>39.462023000000002</v>
          </cell>
          <cell r="K23">
            <v>56.731934000000003</v>
          </cell>
          <cell r="L23">
            <v>60.923986999999997</v>
          </cell>
          <cell r="M23">
            <v>88.230056000000005</v>
          </cell>
          <cell r="N23">
            <v>79.824922799999996</v>
          </cell>
          <cell r="O23">
            <v>82.669442000000004</v>
          </cell>
          <cell r="P23">
            <v>95.13675034613</v>
          </cell>
        </row>
        <row r="24">
          <cell r="B24" t="str">
            <v xml:space="preserve">    Capital revenue</v>
          </cell>
          <cell r="G24">
            <v>1.8204979999999999</v>
          </cell>
          <cell r="H24">
            <v>1.4715020000000001</v>
          </cell>
          <cell r="I24">
            <v>1.5476430000000001</v>
          </cell>
          <cell r="J24">
            <v>1.823879</v>
          </cell>
          <cell r="K24">
            <v>1.7382690000000001</v>
          </cell>
          <cell r="L24">
            <v>3.8049059999999999</v>
          </cell>
          <cell r="M24">
            <v>4.4712360000000002</v>
          </cell>
          <cell r="N24">
            <v>6.4298489999999999</v>
          </cell>
          <cell r="O24">
            <v>10.934607</v>
          </cell>
          <cell r="P24">
            <v>6.6947404754958395</v>
          </cell>
        </row>
        <row r="25">
          <cell r="B25" t="str">
            <v xml:space="preserve">    Other revenue</v>
          </cell>
          <cell r="G25">
            <v>0</v>
          </cell>
          <cell r="H25">
            <v>0</v>
          </cell>
          <cell r="I25">
            <v>4.5794000000000001E-2</v>
          </cell>
          <cell r="J25">
            <v>0.57252500000000395</v>
          </cell>
          <cell r="K25">
            <v>1.0594580000000302</v>
          </cell>
          <cell r="L25">
            <v>1.7597149999998889</v>
          </cell>
          <cell r="M25">
            <v>2.4490649999999805</v>
          </cell>
          <cell r="N25">
            <v>4.3323940000000976</v>
          </cell>
          <cell r="O25">
            <v>10.276150000000172</v>
          </cell>
          <cell r="P25">
            <v>21.804153596649819</v>
          </cell>
        </row>
        <row r="27">
          <cell r="B27" t="str">
            <v>TOTAL EXPENDITURE</v>
          </cell>
          <cell r="G27">
            <v>428.52446800000001</v>
          </cell>
          <cell r="H27">
            <v>628.362753</v>
          </cell>
          <cell r="I27">
            <v>803.3546</v>
          </cell>
          <cell r="J27">
            <v>956.46376403643342</v>
          </cell>
          <cell r="K27">
            <v>1082.8661760281511</v>
          </cell>
          <cell r="L27">
            <v>1255.8933610266563</v>
          </cell>
          <cell r="M27">
            <v>1418.925315</v>
          </cell>
          <cell r="N27">
            <v>1613.3136164999999</v>
          </cell>
          <cell r="O27">
            <v>1769.1953280000002</v>
          </cell>
          <cell r="P27">
            <v>1776.827588999103</v>
          </cell>
        </row>
        <row r="28">
          <cell r="B28" t="str">
            <v xml:space="preserve"> Current expenditure</v>
          </cell>
          <cell r="G28">
            <v>194.129727</v>
          </cell>
          <cell r="H28">
            <v>288.79020400000007</v>
          </cell>
          <cell r="I28">
            <v>352.89589599999999</v>
          </cell>
          <cell r="J28">
            <v>421.34788500000002</v>
          </cell>
          <cell r="K28">
            <v>486.94798400000008</v>
          </cell>
          <cell r="L28">
            <v>564.34127499999988</v>
          </cell>
          <cell r="M28">
            <v>641.97773699999993</v>
          </cell>
          <cell r="N28">
            <v>707.92544169999996</v>
          </cell>
          <cell r="O28">
            <v>782.74008500000002</v>
          </cell>
          <cell r="P28">
            <v>789.93752311159312</v>
          </cell>
        </row>
        <row r="29">
          <cell r="C29" t="str">
            <v>Salaries and wages</v>
          </cell>
          <cell r="G29">
            <v>90.055728999999999</v>
          </cell>
          <cell r="H29">
            <v>131.201717</v>
          </cell>
          <cell r="I29">
            <v>153.68315000000001</v>
          </cell>
          <cell r="J29">
            <v>193.68697599999999</v>
          </cell>
          <cell r="K29">
            <v>234.452009</v>
          </cell>
          <cell r="L29">
            <v>284.76898599999998</v>
          </cell>
          <cell r="M29">
            <v>312.605231</v>
          </cell>
          <cell r="N29">
            <v>350.63891899999999</v>
          </cell>
          <cell r="O29">
            <v>375.41611499999999</v>
          </cell>
          <cell r="P29">
            <v>387.21596793630999</v>
          </cell>
        </row>
        <row r="30">
          <cell r="C30" t="str">
            <v>Central and local governments</v>
          </cell>
          <cell r="G30">
            <v>28.203444999999999</v>
          </cell>
          <cell r="H30">
            <v>57.758754000000003</v>
          </cell>
          <cell r="I30">
            <v>61.069495000000003</v>
          </cell>
          <cell r="J30">
            <v>104.147353</v>
          </cell>
          <cell r="K30">
            <v>104.147353</v>
          </cell>
          <cell r="L30">
            <v>104.147353</v>
          </cell>
          <cell r="M30">
            <v>104.147353</v>
          </cell>
          <cell r="N30">
            <v>116.560287</v>
          </cell>
          <cell r="O30">
            <v>126.31165300000001</v>
          </cell>
          <cell r="P30" t="e">
            <v>#REF!</v>
          </cell>
        </row>
        <row r="31">
          <cell r="C31" t="str">
            <v>Other public institutions</v>
          </cell>
          <cell r="G31">
            <v>61.852283999999997</v>
          </cell>
          <cell r="H31">
            <v>73.442963000000006</v>
          </cell>
          <cell r="I31">
            <v>92.613654999999994</v>
          </cell>
          <cell r="J31">
            <v>208.45787799999999</v>
          </cell>
          <cell r="K31">
            <v>208.45787799999999</v>
          </cell>
          <cell r="L31">
            <v>208.45787799999999</v>
          </cell>
          <cell r="M31">
            <v>208.45787799999999</v>
          </cell>
          <cell r="N31">
            <v>234.078632</v>
          </cell>
          <cell r="O31">
            <v>249.10446200000001</v>
          </cell>
          <cell r="P31" t="e">
            <v>#REF!</v>
          </cell>
        </row>
        <row r="32">
          <cell r="C32" t="str">
            <v>Expenditures on goods and services</v>
          </cell>
          <cell r="G32">
            <v>96.976861</v>
          </cell>
          <cell r="H32">
            <v>137.47432800000001</v>
          </cell>
          <cell r="I32">
            <v>171.28947500000001</v>
          </cell>
          <cell r="J32">
            <v>200.83797899999999</v>
          </cell>
          <cell r="K32">
            <v>219.591657</v>
          </cell>
          <cell r="L32">
            <v>243.14981599999999</v>
          </cell>
          <cell r="M32">
            <v>276.93859200000003</v>
          </cell>
          <cell r="N32">
            <v>295.78891599999997</v>
          </cell>
          <cell r="O32">
            <v>333.729624</v>
          </cell>
          <cell r="P32">
            <v>328.90277394587997</v>
          </cell>
        </row>
        <row r="33">
          <cell r="C33" t="str">
            <v>Central and local governments</v>
          </cell>
          <cell r="G33">
            <v>39.248182</v>
          </cell>
          <cell r="H33">
            <v>49.942731000000002</v>
          </cell>
          <cell r="I33">
            <v>62.231974000000001</v>
          </cell>
          <cell r="J33">
            <v>106.07646</v>
          </cell>
          <cell r="K33">
            <v>106.07646</v>
          </cell>
          <cell r="L33">
            <v>106.07646</v>
          </cell>
          <cell r="M33">
            <v>106.07646</v>
          </cell>
          <cell r="N33">
            <v>130.94306599999999</v>
          </cell>
          <cell r="O33">
            <v>147.19872100000001</v>
          </cell>
          <cell r="P33" t="e">
            <v>#REF!</v>
          </cell>
        </row>
        <row r="34">
          <cell r="C34" t="str">
            <v>Other public institutions</v>
          </cell>
          <cell r="G34">
            <v>57.728679</v>
          </cell>
          <cell r="H34">
            <v>87.531597000000005</v>
          </cell>
          <cell r="I34">
            <v>109.057501</v>
          </cell>
          <cell r="J34">
            <v>170.862132</v>
          </cell>
          <cell r="K34">
            <v>170.862132</v>
          </cell>
          <cell r="L34">
            <v>170.862132</v>
          </cell>
          <cell r="M34">
            <v>170.862132</v>
          </cell>
          <cell r="N34">
            <v>164.84585000000001</v>
          </cell>
          <cell r="O34">
            <v>186.530903</v>
          </cell>
          <cell r="P34" t="e">
            <v>#REF!</v>
          </cell>
        </row>
        <row r="35">
          <cell r="C35" t="str">
            <v>Interest Payments</v>
          </cell>
          <cell r="G35">
            <v>5.0294889999999999</v>
          </cell>
          <cell r="H35">
            <v>18.057379999999998</v>
          </cell>
          <cell r="I35">
            <v>26.908200000000001</v>
          </cell>
          <cell r="J35">
            <v>25.597857000000001</v>
          </cell>
          <cell r="K35">
            <v>31.121320000000001</v>
          </cell>
          <cell r="L35">
            <v>34.686349</v>
          </cell>
          <cell r="M35">
            <v>41.720860999999999</v>
          </cell>
          <cell r="N35">
            <v>50.945395700000006</v>
          </cell>
          <cell r="O35">
            <v>61.680346</v>
          </cell>
          <cell r="P35">
            <v>61.205472310403124</v>
          </cell>
        </row>
        <row r="36">
          <cell r="C36" t="str">
            <v>Reserves</v>
          </cell>
          <cell r="G36">
            <v>2.0676480000000002</v>
          </cell>
          <cell r="H36">
            <v>2.0567790000000001</v>
          </cell>
          <cell r="I36">
            <v>1.0150710000000001</v>
          </cell>
          <cell r="J36">
            <v>1.2250730000000001</v>
          </cell>
          <cell r="K36">
            <v>1.7829980000000001</v>
          </cell>
          <cell r="L36">
            <v>1.736124</v>
          </cell>
          <cell r="M36">
            <v>10.713053</v>
          </cell>
          <cell r="N36">
            <v>10.552211</v>
          </cell>
          <cell r="O36">
            <v>11.914</v>
          </cell>
          <cell r="P36">
            <v>12.613308919</v>
          </cell>
        </row>
        <row r="37">
          <cell r="B37" t="str">
            <v>Current transfers (old)</v>
          </cell>
          <cell r="G37">
            <v>319.277669</v>
          </cell>
          <cell r="H37">
            <v>450.60153300000002</v>
          </cell>
          <cell r="I37">
            <v>571.89810999999997</v>
          </cell>
          <cell r="J37">
            <v>1125.120539</v>
          </cell>
          <cell r="K37">
            <v>1125.120539</v>
          </cell>
          <cell r="L37">
            <v>1125.120539</v>
          </cell>
          <cell r="M37">
            <v>1125.120539</v>
          </cell>
          <cell r="N37">
            <v>1125.120539</v>
          </cell>
          <cell r="O37">
            <v>1125.120539</v>
          </cell>
          <cell r="P37">
            <v>1125.120539</v>
          </cell>
        </row>
        <row r="38">
          <cell r="B38" t="str">
            <v xml:space="preserve">Current transfers </v>
          </cell>
          <cell r="G38">
            <v>199.69670600000001</v>
          </cell>
          <cell r="H38">
            <v>289.62697300000002</v>
          </cell>
          <cell r="I38">
            <v>370.22695400000003</v>
          </cell>
          <cell r="J38">
            <v>441.81222303643335</v>
          </cell>
          <cell r="K38">
            <v>488.53927302815106</v>
          </cell>
          <cell r="L38">
            <v>570.3708830266562</v>
          </cell>
          <cell r="M38">
            <v>636.58390700000007</v>
          </cell>
          <cell r="N38">
            <v>737.61875379999992</v>
          </cell>
          <cell r="O38">
            <v>790.75900500000012</v>
          </cell>
          <cell r="P38">
            <v>820.1479111903999</v>
          </cell>
        </row>
        <row r="39">
          <cell r="C39" t="str">
            <v xml:space="preserve">of which:      </v>
          </cell>
          <cell r="D39" t="str">
            <v>Subsidies</v>
          </cell>
          <cell r="G39">
            <v>29.783621</v>
          </cell>
          <cell r="H39">
            <v>37.574637000000003</v>
          </cell>
          <cell r="I39">
            <v>36.153944000000003</v>
          </cell>
          <cell r="J39">
            <v>41.746823999999997</v>
          </cell>
          <cell r="K39">
            <v>34.546824999999998</v>
          </cell>
          <cell r="L39">
            <v>39.960650999999999</v>
          </cell>
          <cell r="M39">
            <v>49.238903000000001</v>
          </cell>
          <cell r="N39">
            <v>63.088216799999998</v>
          </cell>
          <cell r="O39">
            <v>68.317768000000001</v>
          </cell>
          <cell r="P39">
            <v>59.156514227999999</v>
          </cell>
        </row>
        <row r="40">
          <cell r="D40" t="str">
            <v>Transfers to households</v>
          </cell>
          <cell r="G40">
            <v>167.835703</v>
          </cell>
          <cell r="H40">
            <v>246.81121999999999</v>
          </cell>
          <cell r="I40">
            <v>327.36340899999999</v>
          </cell>
          <cell r="J40">
            <v>391.78452600000003</v>
          </cell>
          <cell r="K40">
            <v>444.18384500000002</v>
          </cell>
          <cell r="L40">
            <v>519.10858699999994</v>
          </cell>
          <cell r="M40">
            <v>573.82047</v>
          </cell>
          <cell r="N40">
            <v>648.07120799999996</v>
          </cell>
          <cell r="O40">
            <v>698.30644700000005</v>
          </cell>
          <cell r="P40">
            <v>730.86730211249994</v>
          </cell>
        </row>
        <row r="41">
          <cell r="B41" t="str">
            <v>Capital expenditure</v>
          </cell>
          <cell r="G41">
            <v>26.371621000000001</v>
          </cell>
          <cell r="H41">
            <v>40.418894999999999</v>
          </cell>
          <cell r="I41">
            <v>50.292402000000003</v>
          </cell>
          <cell r="J41">
            <v>57.376116000000003</v>
          </cell>
          <cell r="K41">
            <v>63.642853000000002</v>
          </cell>
          <cell r="L41">
            <v>67.636694000000006</v>
          </cell>
          <cell r="M41">
            <v>82.206108</v>
          </cell>
          <cell r="N41">
            <v>109.47584999999999</v>
          </cell>
          <cell r="O41">
            <v>125.193485</v>
          </cell>
          <cell r="P41">
            <v>107.90885466527</v>
          </cell>
        </row>
        <row r="42">
          <cell r="B42" t="str">
            <v>Capital transfers</v>
          </cell>
          <cell r="G42">
            <v>8.3264139999999998</v>
          </cell>
          <cell r="H42">
            <v>9.526681</v>
          </cell>
          <cell r="I42">
            <v>29.939347999999999</v>
          </cell>
          <cell r="J42">
            <v>35.92754</v>
          </cell>
          <cell r="K42">
            <v>43.736066000000001</v>
          </cell>
          <cell r="L42">
            <v>53.544508999999998</v>
          </cell>
          <cell r="M42">
            <v>58.157563000000003</v>
          </cell>
          <cell r="N42">
            <v>58.293571</v>
          </cell>
          <cell r="O42">
            <v>70.502752999999998</v>
          </cell>
          <cell r="P42">
            <v>58.833300031840004</v>
          </cell>
        </row>
        <row r="44">
          <cell r="B44" t="str">
            <v>GENERAL SURPLUS/DEFICIT (authorities) 1/</v>
          </cell>
          <cell r="G44">
            <v>12.437677000000008</v>
          </cell>
          <cell r="H44">
            <v>12.531864000000041</v>
          </cell>
          <cell r="I44">
            <v>0.20578399999999419</v>
          </cell>
          <cell r="J44">
            <v>1.7221929635666129</v>
          </cell>
          <cell r="K44">
            <v>8.9489729718488888</v>
          </cell>
          <cell r="L44">
            <v>-33.305991026656329</v>
          </cell>
          <cell r="M44">
            <v>-21.0225539999999</v>
          </cell>
          <cell r="N44">
            <v>-23.296653699999979</v>
          </cell>
          <cell r="O44">
            <v>-40.246503000000303</v>
          </cell>
          <cell r="P44">
            <v>-52.45930663177478</v>
          </cell>
        </row>
        <row r="46">
          <cell r="B46" t="str">
            <v>Lending minus repayments</v>
          </cell>
          <cell r="G46">
            <v>-9.2984050000000007</v>
          </cell>
          <cell r="H46">
            <v>-4.0443740000000004</v>
          </cell>
          <cell r="I46">
            <v>-4.1670169999999995</v>
          </cell>
          <cell r="J46">
            <v>2.2682459999999995</v>
          </cell>
          <cell r="K46">
            <v>-2.8513809999999999</v>
          </cell>
          <cell r="L46">
            <v>-0.30382300000000129</v>
          </cell>
          <cell r="M46">
            <v>3.9093270000000011</v>
          </cell>
          <cell r="N46">
            <v>-1.2071950000000022</v>
          </cell>
          <cell r="O46">
            <v>0.14178499999999872</v>
          </cell>
          <cell r="P46">
            <v>5.5221069245899432</v>
          </cell>
        </row>
        <row r="47">
          <cell r="B47" t="str">
            <v>Net Lending</v>
          </cell>
          <cell r="G47">
            <v>9.2984050000000007</v>
          </cell>
          <cell r="H47">
            <v>4.0443740000000004</v>
          </cell>
          <cell r="I47">
            <v>4.1670169999999995</v>
          </cell>
          <cell r="J47">
            <v>6.2872979999999998</v>
          </cell>
          <cell r="K47">
            <v>13.212266</v>
          </cell>
          <cell r="L47">
            <v>16.085260000000002</v>
          </cell>
          <cell r="M47">
            <v>9.6909949999999991</v>
          </cell>
          <cell r="N47">
            <v>10.594877400000003</v>
          </cell>
          <cell r="O47">
            <v>3.3582150000000013</v>
          </cell>
          <cell r="P47">
            <v>-1.7670459758699435</v>
          </cell>
        </row>
        <row r="48">
          <cell r="B48" t="str">
            <v>Revenues from privatization  2/</v>
          </cell>
          <cell r="G48">
            <v>0</v>
          </cell>
          <cell r="H48">
            <v>0</v>
          </cell>
          <cell r="I48">
            <v>0</v>
          </cell>
          <cell r="J48">
            <v>8.5555439999999994</v>
          </cell>
          <cell r="K48">
            <v>10.360885</v>
          </cell>
          <cell r="L48">
            <v>15.781437</v>
          </cell>
          <cell r="M48">
            <v>13.600322</v>
          </cell>
          <cell r="N48">
            <v>9.387682400000001</v>
          </cell>
          <cell r="O48">
            <v>3.5</v>
          </cell>
          <cell r="P48">
            <v>3.7550609487199997</v>
          </cell>
        </row>
        <row r="50">
          <cell r="B50" t="str">
            <v>OVERALL SURPLUS/DEFICIT (authorities)</v>
          </cell>
          <cell r="G50">
            <v>3.1392720000000072</v>
          </cell>
          <cell r="H50">
            <v>8.4874900000000402</v>
          </cell>
          <cell r="I50">
            <v>-3.9612330000000053</v>
          </cell>
          <cell r="J50">
            <v>3.9904389635666124</v>
          </cell>
          <cell r="K50">
            <v>6.0975919718488889</v>
          </cell>
          <cell r="L50">
            <v>-33.609814026656338</v>
          </cell>
          <cell r="M50">
            <v>-17.113226999999902</v>
          </cell>
          <cell r="N50">
            <v>-24.503848699999978</v>
          </cell>
          <cell r="O50">
            <v>-40.104718000000304</v>
          </cell>
          <cell r="P50">
            <v>-46.937199707184838</v>
          </cell>
        </row>
        <row r="52">
          <cell r="B52" t="str">
            <v>FINANCING (NET) 3/</v>
          </cell>
          <cell r="G52">
            <v>-3.1392720000000001</v>
          </cell>
          <cell r="H52">
            <v>-8.4874900000000011</v>
          </cell>
          <cell r="I52">
            <v>3.961233</v>
          </cell>
          <cell r="J52">
            <v>-3.9904389635666435</v>
          </cell>
          <cell r="K52">
            <v>-6.0975919718488125</v>
          </cell>
          <cell r="L52">
            <v>33.609814026656224</v>
          </cell>
          <cell r="M52">
            <v>17.113226999999913</v>
          </cell>
          <cell r="N52">
            <v>24.503848700000027</v>
          </cell>
          <cell r="O52">
            <v>40.104718000000332</v>
          </cell>
          <cell r="P52">
            <v>46.937199707184924</v>
          </cell>
        </row>
        <row r="53">
          <cell r="B53" t="str">
            <v>Total borrowing</v>
          </cell>
          <cell r="G53">
            <v>-2.1650520000000002</v>
          </cell>
          <cell r="H53">
            <v>5.9036829999999991</v>
          </cell>
          <cell r="I53">
            <v>-1.9670079999999999</v>
          </cell>
          <cell r="J53">
            <v>-5.4795459999999983</v>
          </cell>
          <cell r="K53">
            <v>11.167202000000001</v>
          </cell>
          <cell r="L53">
            <v>31.954277999999999</v>
          </cell>
          <cell r="M53">
            <v>35.658591999999999</v>
          </cell>
          <cell r="N53">
            <v>43.094978999999995</v>
          </cell>
          <cell r="O53">
            <v>38.571850000000012</v>
          </cell>
          <cell r="P53">
            <v>55.714709251721672</v>
          </cell>
        </row>
        <row r="54">
          <cell r="C54" t="str">
            <v>Foreign borrowing (net)</v>
          </cell>
          <cell r="G54">
            <v>0.84380000000000033</v>
          </cell>
          <cell r="H54">
            <v>8.4752549999999989</v>
          </cell>
          <cell r="I54">
            <v>5.5618669999999995</v>
          </cell>
          <cell r="J54">
            <v>6.2749730000000001</v>
          </cell>
          <cell r="K54">
            <v>23.100342000000001</v>
          </cell>
          <cell r="L54">
            <v>20.098545999999999</v>
          </cell>
          <cell r="M54">
            <v>11.317893</v>
          </cell>
          <cell r="N54">
            <v>61.370336000000002</v>
          </cell>
          <cell r="O54">
            <v>-14.300572000000001</v>
          </cell>
          <cell r="P54">
            <v>69.847129641570007</v>
          </cell>
        </row>
        <row r="55">
          <cell r="C55" t="str">
            <v>Domestic borrowing (net)</v>
          </cell>
          <cell r="G55">
            <v>-3.0088520000000005</v>
          </cell>
          <cell r="H55">
            <v>-2.5715719999999997</v>
          </cell>
          <cell r="I55">
            <v>-7.5288749999999993</v>
          </cell>
          <cell r="J55">
            <v>-11.754518999999998</v>
          </cell>
          <cell r="K55">
            <v>-11.93314</v>
          </cell>
          <cell r="L55">
            <v>11.855732</v>
          </cell>
          <cell r="M55">
            <v>24.340699000000001</v>
          </cell>
          <cell r="N55">
            <v>-18.275357000000007</v>
          </cell>
          <cell r="O55">
            <v>52.872422000000014</v>
          </cell>
          <cell r="P55">
            <v>-14.132420389848335</v>
          </cell>
        </row>
        <row r="56">
          <cell r="B56" t="str">
            <v>Changes in cash deposits (increase = +)</v>
          </cell>
          <cell r="G56">
            <v>0.97421999999999997</v>
          </cell>
          <cell r="H56">
            <v>14.391173</v>
          </cell>
          <cell r="I56">
            <v>-5.9282409999999999</v>
          </cell>
          <cell r="J56">
            <v>-1.4891070364333547</v>
          </cell>
          <cell r="K56">
            <v>17.264793971848814</v>
          </cell>
          <cell r="L56">
            <v>-1.6555360266562289</v>
          </cell>
          <cell r="M56">
            <v>18.545365000000086</v>
          </cell>
          <cell r="N56">
            <v>18.591130299999968</v>
          </cell>
          <cell r="O56">
            <v>-1.5328680000003203</v>
          </cell>
          <cell r="P56">
            <v>8.7775095445367484</v>
          </cell>
        </row>
        <row r="58">
          <cell r="B58" t="str">
            <v>Memorandum items</v>
          </cell>
        </row>
        <row r="59">
          <cell r="B59" t="str">
            <v>Surplus/Deficit (priv. receipts as financing)</v>
          </cell>
          <cell r="G59">
            <v>3.1392720000000072</v>
          </cell>
          <cell r="H59">
            <v>8.4874900000000402</v>
          </cell>
          <cell r="I59">
            <v>-3.9612330000000053</v>
          </cell>
          <cell r="J59">
            <v>-4.5651050364333869</v>
          </cell>
          <cell r="K59">
            <v>-4.2632930281511108</v>
          </cell>
          <cell r="L59">
            <v>-49.391251026656334</v>
          </cell>
          <cell r="M59">
            <v>-30.713548999999901</v>
          </cell>
          <cell r="N59">
            <v>-33.89153109999998</v>
          </cell>
          <cell r="O59">
            <v>-43.604718000000304</v>
          </cell>
          <cell r="P59">
            <v>-50.692260655904839</v>
          </cell>
        </row>
        <row r="63">
          <cell r="A63" t="str">
            <v>Table 5.  Slovenia: Summary of General Government Operations (percent of GDP)</v>
          </cell>
        </row>
        <row r="66">
          <cell r="G66">
            <v>1992</v>
          </cell>
          <cell r="H66">
            <v>1993</v>
          </cell>
          <cell r="I66">
            <v>1994</v>
          </cell>
          <cell r="J66">
            <v>1995</v>
          </cell>
          <cell r="K66">
            <v>1996</v>
          </cell>
          <cell r="L66">
            <v>1997</v>
          </cell>
          <cell r="M66">
            <v>1998</v>
          </cell>
          <cell r="O66">
            <v>2000</v>
          </cell>
        </row>
        <row r="67">
          <cell r="N67" t="str">
            <v>Outturn</v>
          </cell>
          <cell r="O67" t="str">
            <v>Budget</v>
          </cell>
          <cell r="P67" t="str">
            <v xml:space="preserve"> MoF estimate</v>
          </cell>
        </row>
        <row r="68">
          <cell r="P68" t="str">
            <v>Dec</v>
          </cell>
        </row>
        <row r="70">
          <cell r="L70" t="str">
            <v>(percent of GDP)</v>
          </cell>
        </row>
        <row r="72">
          <cell r="B72" t="str">
            <v>TOTAL REVENUE</v>
          </cell>
          <cell r="G72">
            <v>43.31800651299406</v>
          </cell>
          <cell r="H72">
            <v>44.658689285378323</v>
          </cell>
          <cell r="I72">
            <v>43.365444412484209</v>
          </cell>
          <cell r="J72">
            <v>43.133201573020955</v>
          </cell>
          <cell r="K72">
            <v>42.726337224227592</v>
          </cell>
          <cell r="L72">
            <v>42.052661992648098</v>
          </cell>
          <cell r="M72">
            <v>42.962806957262565</v>
          </cell>
          <cell r="N72">
            <v>43.712563621033155</v>
          </cell>
          <cell r="O72">
            <v>43.682385674583124</v>
          </cell>
          <cell r="P72">
            <v>41.490183327929408</v>
          </cell>
        </row>
        <row r="73">
          <cell r="B73" t="str">
            <v xml:space="preserve">    Tax revenue</v>
          </cell>
          <cell r="G73">
            <v>40.480702185242123</v>
          </cell>
          <cell r="H73">
            <v>41.999260258031697</v>
          </cell>
          <cell r="I73">
            <v>41.704437891696529</v>
          </cell>
          <cell r="J73">
            <v>41.248924355085705</v>
          </cell>
          <cell r="K73">
            <v>40.396744735004901</v>
          </cell>
          <cell r="L73">
            <v>39.765690094201553</v>
          </cell>
          <cell r="M73">
            <v>40.03847878955704</v>
          </cell>
          <cell r="N73">
            <v>41.222151668881132</v>
          </cell>
          <cell r="O73">
            <v>41.057822789287513</v>
          </cell>
          <cell r="P73">
            <v>38.515374752966174</v>
          </cell>
        </row>
        <row r="74">
          <cell r="C74" t="str">
            <v>Taxes on Income and Profits</v>
          </cell>
          <cell r="G74">
            <v>7.3893619132288437</v>
          </cell>
          <cell r="H74">
            <v>7.3005398945714397</v>
          </cell>
          <cell r="I74">
            <v>7.5999228277217927</v>
          </cell>
          <cell r="J74">
            <v>7.2191179846749272</v>
          </cell>
          <cell r="K74">
            <v>7.7065333055747738</v>
          </cell>
          <cell r="L74">
            <v>7.8294454570376342</v>
          </cell>
          <cell r="M74">
            <v>7.7736629508527235</v>
          </cell>
          <cell r="N74">
            <v>7.5277735944292639</v>
          </cell>
          <cell r="O74">
            <v>7.7725151591712978</v>
          </cell>
          <cell r="P74">
            <v>7.4932861707537795</v>
          </cell>
        </row>
        <row r="75">
          <cell r="C75" t="str">
            <v>Social Security Contributions</v>
          </cell>
          <cell r="G75">
            <v>18.626506019362157</v>
          </cell>
          <cell r="H75">
            <v>19.150104069765415</v>
          </cell>
          <cell r="I75">
            <v>17.129942466177766</v>
          </cell>
          <cell r="J75">
            <v>16.340611121164567</v>
          </cell>
          <cell r="K75">
            <v>14.721331722084646</v>
          </cell>
          <cell r="L75">
            <v>13.780249353604765</v>
          </cell>
          <cell r="M75">
            <v>13.780943225219142</v>
          </cell>
          <cell r="N75">
            <v>13.646172950899219</v>
          </cell>
          <cell r="O75">
            <v>13.567058185952499</v>
          </cell>
          <cell r="P75">
            <v>13.295527624458034</v>
          </cell>
        </row>
        <row r="76">
          <cell r="C76" t="str">
            <v xml:space="preserve">of which: </v>
          </cell>
          <cell r="D76" t="str">
            <v>Pension fund</v>
          </cell>
          <cell r="G76">
            <v>12.151400097252854</v>
          </cell>
          <cell r="H76">
            <v>13.435765576494935</v>
          </cell>
          <cell r="I76">
            <v>12.855498416888963</v>
          </cell>
          <cell r="J76">
            <v>12.720064885314056</v>
          </cell>
          <cell r="K76">
            <v>10.863832723897302</v>
          </cell>
          <cell r="L76">
            <v>9.9506865014926333</v>
          </cell>
          <cell r="M76">
            <v>9.9514251090510619</v>
          </cell>
          <cell r="N76">
            <v>9.8490318320289809</v>
          </cell>
          <cell r="O76">
            <v>9.8426769327943404</v>
          </cell>
          <cell r="P76">
            <v>9.6115006341250027</v>
          </cell>
        </row>
        <row r="77">
          <cell r="D77" t="str">
            <v>Health fund</v>
          </cell>
          <cell r="G77">
            <v>6.5577893149568007</v>
          </cell>
          <cell r="H77">
            <v>5.9905441800020203</v>
          </cell>
          <cell r="I77">
            <v>5.1869484947897924</v>
          </cell>
          <cell r="J77">
            <v>5.1321445195002546</v>
          </cell>
          <cell r="K77">
            <v>5.3877014582635461</v>
          </cell>
          <cell r="L77">
            <v>5.2987909304823733</v>
          </cell>
          <cell r="M77">
            <v>5.2878248212601395</v>
          </cell>
          <cell r="N77">
            <v>5.2325815677357435</v>
          </cell>
          <cell r="O77">
            <v>5.2117694290045478</v>
          </cell>
          <cell r="P77">
            <v>5.130635195408308</v>
          </cell>
        </row>
        <row r="78">
          <cell r="C78" t="str">
            <v>Domestic taxes on goods and services</v>
          </cell>
          <cell r="G78">
            <v>10.917503352276354</v>
          </cell>
          <cell r="H78">
            <v>11.654499318860424</v>
          </cell>
          <cell r="I78">
            <v>12.952732033565084</v>
          </cell>
          <cell r="J78">
            <v>13.421753325968796</v>
          </cell>
          <cell r="K78">
            <v>13.675161346624048</v>
          </cell>
          <cell r="L78">
            <v>14.174558358216297</v>
          </cell>
          <cell r="M78">
            <v>14.743398772678058</v>
          </cell>
          <cell r="N78">
            <v>16.535541536526956</v>
          </cell>
          <cell r="O78">
            <v>16.056042496210207</v>
          </cell>
          <cell r="P78">
            <v>14.518537497083372</v>
          </cell>
        </row>
        <row r="79">
          <cell r="C79" t="str">
            <v>Taxes on international trade</v>
          </cell>
          <cell r="G79">
            <v>3.1887167044053575</v>
          </cell>
          <cell r="H79">
            <v>3.586027545214777</v>
          </cell>
          <cell r="I79">
            <v>3.468269511499479</v>
          </cell>
          <cell r="J79">
            <v>3.5191507559449686</v>
          </cell>
          <cell r="K79">
            <v>2.9973189380159728</v>
          </cell>
          <cell r="L79">
            <v>2.0109212503658922</v>
          </cell>
          <cell r="M79">
            <v>1.4534235717484223</v>
          </cell>
          <cell r="N79">
            <v>1.255209066163895</v>
          </cell>
          <cell r="O79">
            <v>1.0228423446184942</v>
          </cell>
          <cell r="P79">
            <v>0.91647373029551016</v>
          </cell>
        </row>
        <row r="80">
          <cell r="C80" t="str">
            <v>Payroll, property and other taxes</v>
          </cell>
          <cell r="G80">
            <v>0.35861419596940958</v>
          </cell>
          <cell r="H80">
            <v>0.30808942961964192</v>
          </cell>
          <cell r="I80">
            <v>0.55357105273241136</v>
          </cell>
          <cell r="J80">
            <v>0.74829116733244549</v>
          </cell>
          <cell r="K80">
            <v>1.296399422705458</v>
          </cell>
          <cell r="L80">
            <v>1.970515674976963</v>
          </cell>
          <cell r="M80">
            <v>2.2870502690586956</v>
          </cell>
          <cell r="N80">
            <v>2.2273529520923661</v>
          </cell>
          <cell r="O80">
            <v>2.0746206670035372</v>
          </cell>
          <cell r="P80">
            <v>2.5135672303044134</v>
          </cell>
        </row>
        <row r="81">
          <cell r="B81" t="str">
            <v xml:space="preserve">    Nontax revenue</v>
          </cell>
          <cell r="G81">
            <v>2.6584673343386065</v>
          </cell>
          <cell r="H81">
            <v>2.5568921221243195</v>
          </cell>
          <cell r="I81">
            <v>1.5750140987815953</v>
          </cell>
          <cell r="J81">
            <v>1.7764019396270374</v>
          </cell>
          <cell r="K81">
            <v>2.2201081801133928</v>
          </cell>
          <cell r="L81">
            <v>2.0955687056995256</v>
          </cell>
          <cell r="M81">
            <v>2.7116413026073602</v>
          </cell>
          <cell r="N81">
            <v>2.1945376043626319</v>
          </cell>
          <cell r="O81">
            <v>2.0886670540677112</v>
          </cell>
          <cell r="P81">
            <v>2.2890940719840591</v>
          </cell>
        </row>
        <row r="82">
          <cell r="B82" t="str">
            <v xml:space="preserve">    Capital revenue</v>
          </cell>
          <cell r="G82">
            <v>0.17883699341332951</v>
          </cell>
          <cell r="H82">
            <v>0.10253690522230235</v>
          </cell>
          <cell r="I82">
            <v>8.3521074238112641E-2</v>
          </cell>
          <cell r="J82">
            <v>8.2102790149532409E-2</v>
          </cell>
          <cell r="K82">
            <v>6.80242141249323E-2</v>
          </cell>
          <cell r="L82">
            <v>0.13087524855732699</v>
          </cell>
          <cell r="M82">
            <v>0.13741789092035625</v>
          </cell>
          <cell r="N82">
            <v>0.17676866980788947</v>
          </cell>
          <cell r="O82">
            <v>0.27626596766043454</v>
          </cell>
          <cell r="P82">
            <v>0.16108276433842539</v>
          </cell>
        </row>
        <row r="83">
          <cell r="B83" t="str">
            <v xml:space="preserve">    Other revenue</v>
          </cell>
          <cell r="G83">
            <v>0</v>
          </cell>
          <cell r="H83">
            <v>0</v>
          </cell>
          <cell r="I83">
            <v>2.4713477679672445E-3</v>
          </cell>
          <cell r="J83">
            <v>2.5772488158677942E-2</v>
          </cell>
          <cell r="K83">
            <v>4.1460094984363517E-2</v>
          </cell>
          <cell r="L83">
            <v>6.0527944189696717E-2</v>
          </cell>
          <cell r="M83">
            <v>7.5268974177802206E-2</v>
          </cell>
          <cell r="N83">
            <v>0.1191056779815045</v>
          </cell>
          <cell r="O83">
            <v>0.25962986356746265</v>
          </cell>
          <cell r="P83">
            <v>0.52463173864074841</v>
          </cell>
        </row>
        <row r="85">
          <cell r="B85" t="str">
            <v>TOTAL EXPENDITURE</v>
          </cell>
          <cell r="G85">
            <v>42.096188768769068</v>
          </cell>
          <cell r="H85">
            <v>43.785446468700677</v>
          </cell>
          <cell r="I85">
            <v>43.354338943883882</v>
          </cell>
          <cell r="J85">
            <v>43.055676228694537</v>
          </cell>
          <cell r="K85">
            <v>42.376134319133335</v>
          </cell>
          <cell r="L85">
            <v>43.198269756430378</v>
          </cell>
          <cell r="M85">
            <v>43.608909071407126</v>
          </cell>
          <cell r="N85">
            <v>44.353032547367825</v>
          </cell>
          <cell r="O85">
            <v>44.699225063163226</v>
          </cell>
          <cell r="P85">
            <v>42.752411514138153</v>
          </cell>
        </row>
        <row r="86">
          <cell r="B86" t="str">
            <v xml:space="preserve"> Current expenditure</v>
          </cell>
          <cell r="G86">
            <v>19.070373441130098</v>
          </cell>
          <cell r="H86">
            <v>20.12342067946722</v>
          </cell>
          <cell r="I86">
            <v>19.044601583272936</v>
          </cell>
          <cell r="J86">
            <v>18.967177637389497</v>
          </cell>
          <cell r="K86">
            <v>19.055884866680653</v>
          </cell>
          <cell r="L86">
            <v>19.411334902040632</v>
          </cell>
          <cell r="M86">
            <v>19.730389233841191</v>
          </cell>
          <cell r="N86">
            <v>19.462204890421468</v>
          </cell>
          <cell r="O86">
            <v>19.776151718039415</v>
          </cell>
          <cell r="P86">
            <v>19.006759163138419</v>
          </cell>
        </row>
        <row r="87">
          <cell r="C87" t="str">
            <v>Salaries and wages</v>
          </cell>
          <cell r="G87">
            <v>8.8466429592373004</v>
          </cell>
          <cell r="H87">
            <v>9.1423715503154845</v>
          </cell>
          <cell r="I87">
            <v>8.2937614038231029</v>
          </cell>
          <cell r="J87">
            <v>8.7189123539585225</v>
          </cell>
          <cell r="K87">
            <v>9.1748824044129851</v>
          </cell>
          <cell r="L87">
            <v>9.7950414081630335</v>
          </cell>
          <cell r="M87">
            <v>9.607533920081778</v>
          </cell>
          <cell r="N87">
            <v>9.6397248667124682</v>
          </cell>
          <cell r="O87">
            <v>9.4849953259221831</v>
          </cell>
          <cell r="P87">
            <v>9.3168389035334851</v>
          </cell>
        </row>
        <row r="88">
          <cell r="C88" t="str">
            <v>Central and local governments</v>
          </cell>
          <cell r="G88">
            <v>2.7705711885968576</v>
          </cell>
          <cell r="H88">
            <v>4.0247338329518252</v>
          </cell>
          <cell r="I88">
            <v>3.2957147259277808</v>
          </cell>
          <cell r="J88">
            <v>4.6882431718267901</v>
          </cell>
          <cell r="K88">
            <v>4.0756303201730635</v>
          </cell>
          <cell r="L88">
            <v>3.5822989347076319</v>
          </cell>
          <cell r="M88">
            <v>3.2008396770373642</v>
          </cell>
          <cell r="N88">
            <v>3.2044620154245971</v>
          </cell>
          <cell r="O88">
            <v>3.1912999747347146</v>
          </cell>
          <cell r="P88" t="e">
            <v>#REF!</v>
          </cell>
        </row>
        <row r="89">
          <cell r="C89" t="str">
            <v>Other public institutions</v>
          </cell>
          <cell r="G89">
            <v>6.0760717706404437</v>
          </cell>
          <cell r="H89">
            <v>5.1176377173636594</v>
          </cell>
          <cell r="I89">
            <v>4.9980466778953225</v>
          </cell>
          <cell r="J89">
            <v>9.383831609690569</v>
          </cell>
          <cell r="K89">
            <v>8.1576461002877068</v>
          </cell>
          <cell r="L89">
            <v>7.1702104065075325</v>
          </cell>
          <cell r="M89">
            <v>6.4066942430444129</v>
          </cell>
          <cell r="N89">
            <v>6.4352628512878702</v>
          </cell>
          <cell r="O89">
            <v>6.2936953511874689</v>
          </cell>
          <cell r="P89" t="e">
            <v>#REF!</v>
          </cell>
        </row>
        <row r="90">
          <cell r="C90" t="str">
            <v>Expenditures on goods and services</v>
          </cell>
          <cell r="G90">
            <v>9.5265417769766145</v>
          </cell>
          <cell r="H90">
            <v>9.5794583633836101</v>
          </cell>
          <cell r="I90">
            <v>9.2439153975964352</v>
          </cell>
          <cell r="J90">
            <v>9.0408181923763564</v>
          </cell>
          <cell r="K90">
            <v>8.593347690039165</v>
          </cell>
          <cell r="L90">
            <v>8.3634898222632366</v>
          </cell>
          <cell r="M90">
            <v>8.5113640226311134</v>
          </cell>
          <cell r="N90">
            <v>8.131794887444098</v>
          </cell>
          <cell r="O90">
            <v>8.4317742294087914</v>
          </cell>
          <cell r="P90">
            <v>7.9137597969179865</v>
          </cell>
        </row>
        <row r="91">
          <cell r="C91" t="str">
            <v>Central and local governments</v>
          </cell>
          <cell r="G91">
            <v>3.8555531869956234</v>
          </cell>
          <cell r="H91">
            <v>3.4800992965622486</v>
          </cell>
          <cell r="I91">
            <v>3.3584497978140275</v>
          </cell>
          <cell r="J91">
            <v>4.7750828509924546</v>
          </cell>
          <cell r="K91">
            <v>4.1511226563062538</v>
          </cell>
          <cell r="L91">
            <v>3.6486533618915566</v>
          </cell>
          <cell r="M91">
            <v>3.260128387206028</v>
          </cell>
          <cell r="N91">
            <v>3.5998717228642034</v>
          </cell>
          <cell r="O91">
            <v>3.7190177109651343</v>
          </cell>
          <cell r="P91" t="e">
            <v>#REF!</v>
          </cell>
        </row>
        <row r="92">
          <cell r="C92" t="str">
            <v>Other public institutions</v>
          </cell>
          <cell r="G92">
            <v>5.6709885899809915</v>
          </cell>
          <cell r="H92">
            <v>6.0993590668213606</v>
          </cell>
          <cell r="I92">
            <v>5.8854655997824068</v>
          </cell>
          <cell r="J92">
            <v>7.6914410265690343</v>
          </cell>
          <cell r="K92">
            <v>6.6864002366782405</v>
          </cell>
          <cell r="L92">
            <v>5.8770503120273716</v>
          </cell>
          <cell r="M92">
            <v>5.2512356354250844</v>
          </cell>
          <cell r="N92">
            <v>4.5319231645798954</v>
          </cell>
          <cell r="O92">
            <v>4.7127565184436584</v>
          </cell>
          <cell r="P92" t="e">
            <v>#REF!</v>
          </cell>
        </row>
        <row r="93">
          <cell r="C93" t="str">
            <v>Interest Payments</v>
          </cell>
          <cell r="G93">
            <v>0.49407288069825583</v>
          </cell>
          <cell r="H93">
            <v>1.2582707068173187</v>
          </cell>
          <cell r="I93">
            <v>1.4521448226845484</v>
          </cell>
          <cell r="J93">
            <v>1.1522998409152905</v>
          </cell>
          <cell r="K93">
            <v>1.2178801644225019</v>
          </cell>
          <cell r="L93">
            <v>1.1930871740119706</v>
          </cell>
          <cell r="M93">
            <v>1.2822388990429816</v>
          </cell>
          <cell r="N93">
            <v>1.4005849640832271</v>
          </cell>
          <cell r="O93">
            <v>1.5583715512885297</v>
          </cell>
          <cell r="P93">
            <v>1.4726704804294117</v>
          </cell>
        </row>
        <row r="94">
          <cell r="C94" t="str">
            <v>Reserves</v>
          </cell>
          <cell r="G94">
            <v>0.20311582421792496</v>
          </cell>
          <cell r="H94">
            <v>0.14332005895080119</v>
          </cell>
          <cell r="I94">
            <v>5.4779959168849167E-2</v>
          </cell>
          <cell r="J94">
            <v>5.5147250139322902E-2</v>
          </cell>
          <cell r="K94">
            <v>6.9774607805998978E-2</v>
          </cell>
          <cell r="L94">
            <v>5.9716497602395641E-2</v>
          </cell>
          <cell r="M94">
            <v>0.32925239208531937</v>
          </cell>
          <cell r="N94">
            <v>0.29010017218167627</v>
          </cell>
          <cell r="O94">
            <v>0.30101061141990904</v>
          </cell>
          <cell r="P94">
            <v>0.30348998225753532</v>
          </cell>
        </row>
        <row r="95">
          <cell r="B95" t="str">
            <v>Current transfers (old)</v>
          </cell>
          <cell r="G95">
            <v>31.364307122543504</v>
          </cell>
          <cell r="H95">
            <v>31.398725032140728</v>
          </cell>
          <cell r="I95">
            <v>30.863412622902249</v>
          </cell>
          <cell r="J95">
            <v>50.647842047880253</v>
          </cell>
          <cell r="K95">
            <v>44.02968727009182</v>
          </cell>
          <cell r="L95">
            <v>38.700149280581108</v>
          </cell>
          <cell r="M95">
            <v>34.579183809701483</v>
          </cell>
          <cell r="N95">
            <v>30.931684562509265</v>
          </cell>
          <cell r="O95">
            <v>28.426491637190498</v>
          </cell>
          <cell r="P95">
            <v>27.071628437192853</v>
          </cell>
        </row>
        <row r="96">
          <cell r="B96" t="str">
            <v xml:space="preserve">Current transfers </v>
          </cell>
          <cell r="G96">
            <v>19.617246761922068</v>
          </cell>
          <cell r="H96">
            <v>20.181728247955711</v>
          </cell>
          <cell r="I96">
            <v>19.979900345224522</v>
          </cell>
          <cell r="J96">
            <v>19.88838965384145</v>
          </cell>
          <cell r="K96">
            <v>19.118157268469787</v>
          </cell>
          <cell r="L96">
            <v>19.618731996526513</v>
          </cell>
          <cell r="M96">
            <v>19.564616561009128</v>
          </cell>
          <cell r="N96">
            <v>20.278530014403</v>
          </cell>
          <cell r="O96">
            <v>19.978752021222842</v>
          </cell>
          <cell r="P96">
            <v>19.733654080317471</v>
          </cell>
        </row>
        <row r="97">
          <cell r="C97" t="str">
            <v xml:space="preserve">of which:      </v>
          </cell>
          <cell r="D97" t="str">
            <v>Subsidies</v>
          </cell>
          <cell r="G97">
            <v>2.925800101182261</v>
          </cell>
          <cell r="H97">
            <v>2.6182682679543863</v>
          </cell>
          <cell r="I97">
            <v>1.951106450792959</v>
          </cell>
          <cell r="J97">
            <v>1.8792533552288624</v>
          </cell>
          <cell r="K97">
            <v>1.3519315026250622</v>
          </cell>
          <cell r="L97">
            <v>1.3745044245869931</v>
          </cell>
          <cell r="M97">
            <v>1.5132965921485695</v>
          </cell>
          <cell r="N97">
            <v>1.7344140063456768</v>
          </cell>
          <cell r="O97">
            <v>1.7260679130874181</v>
          </cell>
          <cell r="P97">
            <v>1.4233703121652179</v>
          </cell>
        </row>
        <row r="98">
          <cell r="D98" t="str">
            <v>Transfers to households</v>
          </cell>
          <cell r="G98">
            <v>16.487374615040792</v>
          </cell>
          <cell r="H98">
            <v>17.198249593232504</v>
          </cell>
          <cell r="I98">
            <v>17.66669935245443</v>
          </cell>
          <cell r="J98">
            <v>17.636368817236246</v>
          </cell>
          <cell r="K98">
            <v>17.382382693999457</v>
          </cell>
          <cell r="L98">
            <v>17.855491134831663</v>
          </cell>
          <cell r="M98">
            <v>17.63566019649322</v>
          </cell>
          <cell r="N98">
            <v>17.816699175820776</v>
          </cell>
          <cell r="O98">
            <v>17.642911748357758</v>
          </cell>
          <cell r="P98">
            <v>17.58546516026508</v>
          </cell>
        </row>
        <row r="99">
          <cell r="B99" t="str">
            <v>Capital expenditure</v>
          </cell>
          <cell r="G99">
            <v>2.5906215832567918</v>
          </cell>
          <cell r="H99">
            <v>2.816461279566858</v>
          </cell>
          <cell r="I99">
            <v>2.7141113558197882</v>
          </cell>
          <cell r="J99">
            <v>2.5828134495452981</v>
          </cell>
          <cell r="K99">
            <v>2.4905552937972146</v>
          </cell>
          <cell r="L99">
            <v>2.3264619779952169</v>
          </cell>
          <cell r="M99">
            <v>2.5265027348435698</v>
          </cell>
          <cell r="N99">
            <v>3.009697487544114</v>
          </cell>
          <cell r="O99">
            <v>3.1630491409802932</v>
          </cell>
          <cell r="P99">
            <v>2.5964048449223389</v>
          </cell>
        </row>
        <row r="100">
          <cell r="B100" t="str">
            <v>Capital transfers</v>
          </cell>
          <cell r="G100">
            <v>0.81794698246010422</v>
          </cell>
          <cell r="H100">
            <v>0.66383626171089716</v>
          </cell>
          <cell r="I100">
            <v>1.6157256595666372</v>
          </cell>
          <cell r="J100">
            <v>1.6172954879182948</v>
          </cell>
          <cell r="K100">
            <v>1.7115368901856796</v>
          </cell>
          <cell r="L100">
            <v>1.8417408798679999</v>
          </cell>
          <cell r="M100">
            <v>1.7874005417132415</v>
          </cell>
          <cell r="N100">
            <v>1.6026001549992479</v>
          </cell>
          <cell r="O100">
            <v>1.7812721829206668</v>
          </cell>
          <cell r="P100">
            <v>1.415593425759921</v>
          </cell>
        </row>
        <row r="102">
          <cell r="B102" t="str">
            <v>GENERAL SURPLUS/DEFICIT (authorities) 1/</v>
          </cell>
          <cell r="G102">
            <v>1.2218177442249987</v>
          </cell>
          <cell r="H102">
            <v>0.87324281667764436</v>
          </cell>
          <cell r="I102">
            <v>1.1105468600326617E-2</v>
          </cell>
          <cell r="J102">
            <v>7.7525344326411422E-2</v>
          </cell>
          <cell r="K102">
            <v>0.35020290509425211</v>
          </cell>
          <cell r="L102">
            <v>-1.1456077637822721</v>
          </cell>
          <cell r="M102">
            <v>-0.6461021141445642</v>
          </cell>
          <cell r="N102">
            <v>-0.64046892633466868</v>
          </cell>
          <cell r="O102">
            <v>-1.0168393885800986</v>
          </cell>
          <cell r="P102">
            <v>-1.2622281862087432</v>
          </cell>
        </row>
        <row r="104">
          <cell r="B104" t="str">
            <v>Lending minus repayments</v>
          </cell>
          <cell r="G104">
            <v>-0.91343071716611079</v>
          </cell>
          <cell r="H104">
            <v>-0.28181925238398853</v>
          </cell>
          <cell r="I104">
            <v>-0.22487985679415559</v>
          </cell>
          <cell r="J104">
            <v>0.10210618431678649</v>
          </cell>
          <cell r="K104">
            <v>-0.11158396755379263</v>
          </cell>
          <cell r="L104">
            <v>-1.045043179580072E-2</v>
          </cell>
          <cell r="M104">
            <v>0.12014831497554673</v>
          </cell>
          <cell r="N104">
            <v>-3.3188066212555774E-2</v>
          </cell>
          <cell r="O104">
            <v>3.582238504295066E-3</v>
          </cell>
          <cell r="P104">
            <v>0.13286792096588743</v>
          </cell>
        </row>
        <row r="105">
          <cell r="B105" t="str">
            <v>Net Lending</v>
          </cell>
          <cell r="G105">
            <v>0.91343071716611079</v>
          </cell>
          <cell r="H105">
            <v>0.28181925238398853</v>
          </cell>
          <cell r="I105">
            <v>0.22487985679415559</v>
          </cell>
          <cell r="J105">
            <v>0.28302574255286383</v>
          </cell>
          <cell r="K105">
            <v>0.51703965925847073</v>
          </cell>
          <cell r="L105">
            <v>0.55327579724945375</v>
          </cell>
          <cell r="M105">
            <v>0.29784070754031272</v>
          </cell>
          <cell r="N105">
            <v>0.29127315194737408</v>
          </cell>
          <cell r="O105">
            <v>8.4846260737746371E-2</v>
          </cell>
          <cell r="P105">
            <v>-4.2517055223882952E-2</v>
          </cell>
        </row>
        <row r="106">
          <cell r="B106" t="str">
            <v>Revenues from privatization  2/</v>
          </cell>
          <cell r="G106">
            <v>0</v>
          </cell>
          <cell r="H106">
            <v>0</v>
          </cell>
          <cell r="I106">
            <v>0</v>
          </cell>
          <cell r="J106">
            <v>0.38513192686965037</v>
          </cell>
          <cell r="K106">
            <v>0.40545569170467816</v>
          </cell>
          <cell r="L106">
            <v>0.54282536545365301</v>
          </cell>
          <cell r="M106">
            <v>0.41798902251585945</v>
          </cell>
          <cell r="N106">
            <v>0.25808508573481825</v>
          </cell>
          <cell r="O106">
            <v>8.8428499242041436E-2</v>
          </cell>
          <cell r="P106">
            <v>9.035086574200446E-2</v>
          </cell>
        </row>
        <row r="108">
          <cell r="B108" t="str">
            <v>OVERALL SURPLUS/DEFICIT (authorities)</v>
          </cell>
          <cell r="G108">
            <v>0.30838702705888782</v>
          </cell>
          <cell r="H108">
            <v>0.59142356429365583</v>
          </cell>
          <cell r="I108">
            <v>-0.21377438819382899</v>
          </cell>
          <cell r="J108">
            <v>0.17963152864319792</v>
          </cell>
          <cell r="K108">
            <v>0.23861893754045949</v>
          </cell>
          <cell r="L108">
            <v>-1.1560581955780731</v>
          </cell>
          <cell r="M108">
            <v>-0.52595379916901774</v>
          </cell>
          <cell r="N108">
            <v>-0.67365699254722422</v>
          </cell>
          <cell r="O108">
            <v>-1.0132571500758036</v>
          </cell>
          <cell r="P108">
            <v>-1.1293602652428558</v>
          </cell>
        </row>
        <row r="110">
          <cell r="B110" t="str">
            <v>FINANCING (NET) 3/</v>
          </cell>
          <cell r="G110">
            <v>-0.3083870270588871</v>
          </cell>
          <cell r="H110">
            <v>-0.59142356429365306</v>
          </cell>
          <cell r="I110">
            <v>0.21377438819382868</v>
          </cell>
          <cell r="J110">
            <v>-0.17963152864319931</v>
          </cell>
          <cell r="K110">
            <v>-0.23861893754045649</v>
          </cell>
          <cell r="L110">
            <v>1.1560581955780693</v>
          </cell>
          <cell r="M110">
            <v>0.52595379916901797</v>
          </cell>
          <cell r="N110">
            <v>0.67365699254722566</v>
          </cell>
          <cell r="O110">
            <v>1.0132571500758043</v>
          </cell>
          <cell r="P110">
            <v>1.129360265242858</v>
          </cell>
        </row>
        <row r="111">
          <cell r="B111" t="str">
            <v>Total borrowing</v>
          </cell>
          <cell r="G111">
            <v>-0.21268432608193799</v>
          </cell>
          <cell r="H111">
            <v>0.41137924667008097</v>
          </cell>
          <cell r="I111">
            <v>-0.10615278923819088</v>
          </cell>
          <cell r="J111">
            <v>-0.24666439788643299</v>
          </cell>
          <cell r="K111">
            <v>0.43700954226553673</v>
          </cell>
          <cell r="L111">
            <v>1.0991136379505635</v>
          </cell>
          <cell r="M111">
            <v>1.095922582889717</v>
          </cell>
          <cell r="N111">
            <v>1.1847622103145703</v>
          </cell>
          <cell r="O111">
            <v>0.9745288024254678</v>
          </cell>
          <cell r="P111">
            <v>1.3405567270946779</v>
          </cell>
        </row>
        <row r="112">
          <cell r="C112" t="str">
            <v>Foreign borrowing (net)</v>
          </cell>
          <cell r="G112">
            <v>8.2890865599504926E-2</v>
          </cell>
          <cell r="H112">
            <v>0.59057100749427727</v>
          </cell>
          <cell r="I112">
            <v>0.30015520802246298</v>
          </cell>
          <cell r="J112">
            <v>0.28247092675170987</v>
          </cell>
          <cell r="K112">
            <v>0.90399277129556299</v>
          </cell>
          <cell r="L112">
            <v>0.6913185774867685</v>
          </cell>
          <cell r="M112">
            <v>0.34784139904989658</v>
          </cell>
          <cell r="N112">
            <v>1.6871862248060931</v>
          </cell>
          <cell r="O112">
            <v>-0.36130803436078829</v>
          </cell>
          <cell r="P112">
            <v>1.6805981897207389</v>
          </cell>
        </row>
        <row r="113">
          <cell r="C113" t="str">
            <v>Domestic borrowing (net)</v>
          </cell>
          <cell r="G113">
            <v>-0.29557519168144292</v>
          </cell>
          <cell r="H113">
            <v>-0.1791917608241963</v>
          </cell>
          <cell r="I113">
            <v>-0.40630799726065392</v>
          </cell>
          <cell r="J113">
            <v>-0.52913532463814283</v>
          </cell>
          <cell r="K113">
            <v>-0.4669832290300262</v>
          </cell>
          <cell r="L113">
            <v>0.40779506046379477</v>
          </cell>
          <cell r="M113">
            <v>0.74808118383982058</v>
          </cell>
          <cell r="N113">
            <v>-0.50242401449152263</v>
          </cell>
          <cell r="O113">
            <v>1.3358368367862561</v>
          </cell>
          <cell r="P113">
            <v>-0.34004146262606111</v>
          </cell>
        </row>
        <row r="114">
          <cell r="B114" t="str">
            <v>Changes in cash deposits (increase = +)</v>
          </cell>
          <cell r="G114">
            <v>9.5702700976949107E-2</v>
          </cell>
          <cell r="H114">
            <v>1.0028028109637341</v>
          </cell>
          <cell r="I114">
            <v>-0.31992717743201959</v>
          </cell>
          <cell r="J114">
            <v>-6.7032869243233692E-2</v>
          </cell>
          <cell r="K114">
            <v>0.67562847980599328</v>
          </cell>
          <cell r="L114">
            <v>-5.6944557627506047E-2</v>
          </cell>
          <cell r="M114">
            <v>0.56996878372069926</v>
          </cell>
          <cell r="N114">
            <v>0.51110521776734463</v>
          </cell>
          <cell r="O114">
            <v>-3.8728347650336538E-2</v>
          </cell>
          <cell r="P114">
            <v>0.21119646185182003</v>
          </cell>
        </row>
        <row r="116">
          <cell r="B116" t="str">
            <v>Memorandum items</v>
          </cell>
        </row>
        <row r="117">
          <cell r="B117" t="str">
            <v>Surplus/Deficit (priv. receipts as financing)</v>
          </cell>
          <cell r="G117">
            <v>0.30838702705888782</v>
          </cell>
          <cell r="H117">
            <v>0.59142356429365583</v>
          </cell>
          <cell r="I117">
            <v>-0.21377438819382899</v>
          </cell>
          <cell r="J117">
            <v>-0.20550039822645241</v>
          </cell>
          <cell r="K117">
            <v>-0.16683675416421864</v>
          </cell>
          <cell r="L117">
            <v>-1.6988835610317259</v>
          </cell>
          <cell r="M117">
            <v>-0.94394282168487698</v>
          </cell>
          <cell r="N117">
            <v>-0.9317420782820427</v>
          </cell>
          <cell r="O117">
            <v>-1.1016856493178451</v>
          </cell>
          <cell r="P117">
            <v>-1.2197111309848603</v>
          </cell>
        </row>
        <row r="118">
          <cell r="B118" t="str">
            <v>Nominal GDP</v>
          </cell>
          <cell r="G118">
            <v>1017.965</v>
          </cell>
          <cell r="H118">
            <v>1435.095</v>
          </cell>
          <cell r="I118">
            <v>1852.9970000000001</v>
          </cell>
          <cell r="J118">
            <v>2221.4580000000005</v>
          </cell>
          <cell r="K118">
            <v>2555.3679999999999</v>
          </cell>
          <cell r="L118">
            <v>2907.277</v>
          </cell>
          <cell r="M118">
            <v>3253.7509999999997</v>
          </cell>
          <cell r="N118">
            <v>3637.4369999999999</v>
          </cell>
          <cell r="O118">
            <v>3958</v>
          </cell>
          <cell r="P118">
            <v>4156.0874020206065</v>
          </cell>
        </row>
        <row r="121">
          <cell r="B121" t="str">
            <v xml:space="preserve">   Source:  Ministry of Finance of the Republic of Slovenia, and staff estimates.</v>
          </cell>
        </row>
        <row r="123">
          <cell r="B123" t="str">
            <v>1/  Revenue minus expenditure.</v>
          </cell>
        </row>
        <row r="124">
          <cell r="B124" t="str">
            <v xml:space="preserve">2/  Privatization revenues consist in receipts from the sale of socially-owned capital (accounted for in repayment of loans </v>
          </cell>
        </row>
        <row r="125">
          <cell r="B125" t="str">
            <v xml:space="preserve">     and sale of equity in the authorities' accounts).</v>
          </cell>
        </row>
        <row r="126">
          <cell r="B126" t="str">
            <v>3/  Including net lending and privatization receipts.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-Dec"/>
      <sheetName val="projections"/>
    </sheetNames>
    <sheetDataSet>
      <sheetData sheetId="0"/>
      <sheetData sheetId="1" refreshError="1">
        <row r="3">
          <cell r="B3" t="str">
            <v>Table 4.  Slovenia: Summary of General Government Operations - Projections (percent of GDP)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1998</v>
          </cell>
          <cell r="M6">
            <v>1999</v>
          </cell>
          <cell r="N6">
            <v>2000</v>
          </cell>
          <cell r="O6">
            <v>2001</v>
          </cell>
          <cell r="P6">
            <v>2002</v>
          </cell>
          <cell r="Q6">
            <v>2003</v>
          </cell>
          <cell r="R6">
            <v>2004</v>
          </cell>
        </row>
        <row r="7">
          <cell r="N7" t="str">
            <v>MoF estimate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</row>
        <row r="8">
          <cell r="N8" t="str">
            <v>December</v>
          </cell>
        </row>
        <row r="9">
          <cell r="J9">
            <v>36465</v>
          </cell>
          <cell r="K9">
            <v>36465</v>
          </cell>
          <cell r="N9">
            <v>36465</v>
          </cell>
          <cell r="O9">
            <v>36465</v>
          </cell>
          <cell r="P9">
            <v>36465</v>
          </cell>
          <cell r="Q9">
            <v>36465</v>
          </cell>
          <cell r="R9">
            <v>36465</v>
          </cell>
        </row>
        <row r="12">
          <cell r="N12" t="str">
            <v>(percent of GDP)</v>
          </cell>
        </row>
        <row r="14">
          <cell r="B14" t="str">
            <v>TOTAL REVENUE</v>
          </cell>
          <cell r="G14">
            <v>440.96214500000002</v>
          </cell>
          <cell r="H14">
            <v>640.89461700000004</v>
          </cell>
          <cell r="I14">
            <v>803.560384</v>
          </cell>
          <cell r="J14">
            <v>958.18595700000003</v>
          </cell>
          <cell r="K14">
            <v>1091.815149</v>
          </cell>
          <cell r="N14">
            <v>42.292687440389066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B15" t="str">
            <v xml:space="preserve">    Tax revenue</v>
          </cell>
          <cell r="G15">
            <v>412.07938000000001</v>
          </cell>
          <cell r="H15">
            <v>602.72928400000001</v>
          </cell>
          <cell r="I15">
            <v>772.78198299999997</v>
          </cell>
          <cell r="J15">
            <v>916.32753000000002</v>
          </cell>
          <cell r="K15">
            <v>1032.285488</v>
          </cell>
          <cell r="N15">
            <v>39.289039253860928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C16" t="str">
            <v>Taxes on Income and Profits</v>
          </cell>
          <cell r="G16">
            <v>75.221118000000004</v>
          </cell>
          <cell r="H16">
            <v>104.769683</v>
          </cell>
          <cell r="I16">
            <v>140.82634200000001</v>
          </cell>
          <cell r="J16">
            <v>160.369674</v>
          </cell>
          <cell r="K16">
            <v>196.930286</v>
          </cell>
          <cell r="N16">
            <v>7.6485349654373351</v>
          </cell>
          <cell r="O16">
            <v>7.5796876341014041</v>
          </cell>
          <cell r="P16">
            <v>7.5597434976495359</v>
          </cell>
          <cell r="Q16">
            <v>7.5361619070912589</v>
          </cell>
          <cell r="R16">
            <v>7.5051487920894031</v>
          </cell>
        </row>
        <row r="17">
          <cell r="C17" t="str">
            <v>of which:</v>
          </cell>
          <cell r="D17" t="str">
            <v>Individual income tax</v>
          </cell>
          <cell r="N17">
            <v>6.3890539274095977</v>
          </cell>
          <cell r="O17">
            <v>6.2961283174296589</v>
          </cell>
          <cell r="P17">
            <v>6.2648042959499097</v>
          </cell>
          <cell r="Q17">
            <v>6.233636115373046</v>
          </cell>
          <cell r="R17">
            <v>6.2026230003711902</v>
          </cell>
        </row>
        <row r="18">
          <cell r="D18" t="str">
            <v>Corporate profit tax</v>
          </cell>
          <cell r="N18">
            <v>1.259481038027737</v>
          </cell>
          <cell r="O18">
            <v>1.2835593166717452</v>
          </cell>
          <cell r="P18">
            <v>1.2949392016996262</v>
          </cell>
          <cell r="Q18">
            <v>1.3025257917182129</v>
          </cell>
          <cell r="R18">
            <v>1.3025257917182129</v>
          </cell>
        </row>
        <row r="19">
          <cell r="C19" t="str">
            <v>Social Security Contributions</v>
          </cell>
          <cell r="G19">
            <v>189.611312</v>
          </cell>
          <cell r="H19">
            <v>274.82218599999999</v>
          </cell>
          <cell r="I19">
            <v>317.41732000000002</v>
          </cell>
          <cell r="J19">
            <v>362.99981300000002</v>
          </cell>
          <cell r="K19">
            <v>376.18419999999998</v>
          </cell>
          <cell r="N19">
            <v>13.466841259794657</v>
          </cell>
          <cell r="O19">
            <v>13.270972755194821</v>
          </cell>
          <cell r="P19">
            <v>13.204948015119227</v>
          </cell>
          <cell r="Q19">
            <v>13.139251756337542</v>
          </cell>
          <cell r="R19">
            <v>13.07388234461447</v>
          </cell>
        </row>
        <row r="20">
          <cell r="C20" t="str">
            <v xml:space="preserve">of which: </v>
          </cell>
          <cell r="D20" t="str">
            <v>Pension fund</v>
          </cell>
          <cell r="G20">
            <v>123.697</v>
          </cell>
          <cell r="H20">
            <v>192.816</v>
          </cell>
          <cell r="I20">
            <v>238.21199999999999</v>
          </cell>
          <cell r="J20">
            <v>282.61200000000002</v>
          </cell>
          <cell r="K20">
            <v>277.61799999999999</v>
          </cell>
          <cell r="N20">
            <v>8.6739453993372155</v>
          </cell>
        </row>
        <row r="21">
          <cell r="D21" t="str">
            <v>Health fund</v>
          </cell>
          <cell r="G21">
            <v>66.756</v>
          </cell>
          <cell r="H21">
            <v>85.97</v>
          </cell>
          <cell r="I21">
            <v>96.114000000000004</v>
          </cell>
          <cell r="J21">
            <v>114.008</v>
          </cell>
          <cell r="K21">
            <v>137.67599999999999</v>
          </cell>
          <cell r="N21">
            <v>4.6208167784592664</v>
          </cell>
        </row>
        <row r="22">
          <cell r="C22" t="str">
            <v>Domestic taxes on goods and services</v>
          </cell>
          <cell r="G22">
            <v>111.136363</v>
          </cell>
          <cell r="H22">
            <v>167.25313700000001</v>
          </cell>
          <cell r="I22">
            <v>240.01373599999999</v>
          </cell>
          <cell r="J22">
            <v>298.158613</v>
          </cell>
          <cell r="K22">
            <v>349.45069699999999</v>
          </cell>
          <cell r="N22">
            <v>14.873782187853813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C23" t="str">
            <v>Taxes on international trade</v>
          </cell>
          <cell r="G23">
            <v>32.46002</v>
          </cell>
          <cell r="H23">
            <v>51.462902</v>
          </cell>
          <cell r="I23">
            <v>64.266930000000002</v>
          </cell>
          <cell r="J23">
            <v>78.176456000000002</v>
          </cell>
          <cell r="K23">
            <v>76.592528999999999</v>
          </cell>
          <cell r="N23">
            <v>0.93833520490034372</v>
          </cell>
          <cell r="O23">
            <v>1.1000000000000001</v>
          </cell>
          <cell r="P23">
            <v>1</v>
          </cell>
          <cell r="Q23">
            <v>1</v>
          </cell>
          <cell r="R23">
            <v>1</v>
          </cell>
        </row>
        <row r="24">
          <cell r="C24" t="str">
            <v>Payroll, property and other taxes</v>
          </cell>
          <cell r="G24">
            <v>3.6505670000000001</v>
          </cell>
          <cell r="H24">
            <v>4.4213760000000004</v>
          </cell>
          <cell r="I24">
            <v>10.257655</v>
          </cell>
          <cell r="J24">
            <v>16.622973999999999</v>
          </cell>
          <cell r="K24">
            <v>33.127775999999997</v>
          </cell>
          <cell r="N24">
            <v>2.3615456358747804</v>
          </cell>
          <cell r="O24">
            <v>2.3615456358747804</v>
          </cell>
          <cell r="P24">
            <v>2.3615456358747804</v>
          </cell>
          <cell r="Q24">
            <v>2.3615456358747804</v>
          </cell>
          <cell r="R24">
            <v>2.3615456358747804</v>
          </cell>
        </row>
        <row r="25">
          <cell r="B25" t="str">
            <v xml:space="preserve">    Nontax revenue</v>
          </cell>
          <cell r="G25">
            <v>27.062266999999999</v>
          </cell>
          <cell r="H25">
            <v>36.693831000000003</v>
          </cell>
          <cell r="I25">
            <v>29.184964000000001</v>
          </cell>
          <cell r="J25">
            <v>39.462023000000002</v>
          </cell>
          <cell r="K25">
            <v>56.731934000000003</v>
          </cell>
          <cell r="N25">
            <v>2.3269690569536619</v>
          </cell>
          <cell r="O25">
            <v>2.3269690569536619</v>
          </cell>
          <cell r="P25">
            <v>2.3269690569536619</v>
          </cell>
          <cell r="Q25">
            <v>2.3269690569536619</v>
          </cell>
          <cell r="R25">
            <v>2.3269690569536619</v>
          </cell>
        </row>
        <row r="26">
          <cell r="B26" t="str">
            <v xml:space="preserve">    Capital revenue</v>
          </cell>
          <cell r="G26">
            <v>1.8204979999999999</v>
          </cell>
          <cell r="H26">
            <v>1.4715020000000001</v>
          </cell>
          <cell r="I26">
            <v>1.5476430000000001</v>
          </cell>
          <cell r="J26">
            <v>1.823879</v>
          </cell>
          <cell r="K26">
            <v>1.7382690000000001</v>
          </cell>
          <cell r="N26">
            <v>0.14796060348303697</v>
          </cell>
          <cell r="O26">
            <v>0.14796060348303697</v>
          </cell>
          <cell r="P26">
            <v>0.14796060348303697</v>
          </cell>
          <cell r="Q26">
            <v>0.14796060348303697</v>
          </cell>
          <cell r="R26">
            <v>0.14796060348303697</v>
          </cell>
        </row>
        <row r="27">
          <cell r="B27" t="str">
            <v xml:space="preserve">    Other revenue</v>
          </cell>
          <cell r="G27">
            <v>0</v>
          </cell>
          <cell r="H27">
            <v>0</v>
          </cell>
          <cell r="I27">
            <v>4.5794000000000001E-2</v>
          </cell>
          <cell r="J27">
            <v>0.57252499999999995</v>
          </cell>
          <cell r="K27">
            <v>1.059458</v>
          </cell>
          <cell r="N27">
            <v>0.52871852609143999</v>
          </cell>
          <cell r="O27">
            <v>0.52871852609143999</v>
          </cell>
          <cell r="P27">
            <v>0.52871852609143999</v>
          </cell>
          <cell r="Q27">
            <v>0.52871852609143999</v>
          </cell>
          <cell r="R27">
            <v>0.52871852609143999</v>
          </cell>
        </row>
        <row r="29">
          <cell r="B29" t="str">
            <v>TOTAL EXPENDITURE</v>
          </cell>
          <cell r="G29">
            <v>428.52446800000001</v>
          </cell>
          <cell r="H29">
            <v>628.362753</v>
          </cell>
          <cell r="I29">
            <v>803.3546</v>
          </cell>
          <cell r="J29">
            <v>957.27311699999996</v>
          </cell>
          <cell r="K29">
            <v>1083.5855389999999</v>
          </cell>
          <cell r="N29">
            <v>43.593255073202492</v>
          </cell>
          <cell r="O29">
            <v>43.222880809526082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B30" t="str">
            <v xml:space="preserve"> Current expenditure</v>
          </cell>
          <cell r="G30">
            <v>194.129727</v>
          </cell>
          <cell r="H30">
            <v>288.79020400000007</v>
          </cell>
          <cell r="I30">
            <v>352.89589599999999</v>
          </cell>
          <cell r="J30">
            <v>421.34788500000002</v>
          </cell>
          <cell r="K30">
            <v>486.94798400000002</v>
          </cell>
          <cell r="N30">
            <v>19.321840132693112</v>
          </cell>
          <cell r="O30">
            <v>18.951465869016705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C31" t="str">
            <v>Salaries and wages</v>
          </cell>
          <cell r="G31">
            <v>90.055728999999999</v>
          </cell>
          <cell r="H31">
            <v>131.201717</v>
          </cell>
          <cell r="I31">
            <v>153.68315000000001</v>
          </cell>
          <cell r="J31">
            <v>193.68697600000002</v>
          </cell>
          <cell r="K31">
            <v>234.45200899999998</v>
          </cell>
          <cell r="N31">
            <v>9.5210435401256461</v>
          </cell>
          <cell r="O31">
            <v>9.3825646998053163</v>
          </cell>
          <cell r="P31">
            <v>9.3358852734381266</v>
          </cell>
          <cell r="Q31">
            <v>9.289438083023013</v>
          </cell>
          <cell r="R31">
            <v>9.2432219731572278</v>
          </cell>
        </row>
        <row r="32">
          <cell r="C32" t="str">
            <v>Central and local governments</v>
          </cell>
          <cell r="G32">
            <v>28.203444999999999</v>
          </cell>
          <cell r="H32">
            <v>57.758754000000003</v>
          </cell>
          <cell r="I32">
            <v>61.069495000000003</v>
          </cell>
          <cell r="J32">
            <v>66.825976999999995</v>
          </cell>
          <cell r="K32">
            <v>81.983445000000003</v>
          </cell>
          <cell r="N32">
            <v>3.2190680338469306</v>
          </cell>
        </row>
        <row r="33">
          <cell r="C33" t="str">
            <v>Other public institutions</v>
          </cell>
          <cell r="G33">
            <v>61.852283999999997</v>
          </cell>
          <cell r="H33">
            <v>73.442963000000006</v>
          </cell>
          <cell r="I33">
            <v>92.613654999999994</v>
          </cell>
          <cell r="J33">
            <v>126.86099900000001</v>
          </cell>
          <cell r="K33">
            <v>152.46856399999999</v>
          </cell>
          <cell r="N33">
            <v>6.3019755062787164</v>
          </cell>
        </row>
        <row r="34">
          <cell r="C34" t="str">
            <v>Expenditures on goods and services</v>
          </cell>
          <cell r="G34">
            <v>96.976861</v>
          </cell>
          <cell r="H34">
            <v>137.47432800000001</v>
          </cell>
          <cell r="I34">
            <v>171.28947500000001</v>
          </cell>
          <cell r="J34">
            <v>200.83797900000002</v>
          </cell>
          <cell r="K34">
            <v>219.591657</v>
          </cell>
          <cell r="N34">
            <v>8.0211990148351671</v>
          </cell>
          <cell r="O34">
            <v>8.0211990148351671</v>
          </cell>
          <cell r="P34">
            <v>8.0211990148351671</v>
          </cell>
          <cell r="Q34">
            <v>8.0211990148351671</v>
          </cell>
          <cell r="R34">
            <v>8.0211990148351671</v>
          </cell>
        </row>
        <row r="35">
          <cell r="C35" t="str">
            <v>Central and local governments</v>
          </cell>
          <cell r="G35">
            <v>39.248182</v>
          </cell>
          <cell r="H35">
            <v>49.942731000000002</v>
          </cell>
          <cell r="I35">
            <v>62.231974000000001</v>
          </cell>
          <cell r="J35">
            <v>76.102281000000005</v>
          </cell>
          <cell r="K35">
            <v>77.928461999999996</v>
          </cell>
          <cell r="N35">
            <v>3.5628566896574543</v>
          </cell>
          <cell r="O35">
            <v>3.5628566896574543</v>
          </cell>
          <cell r="P35">
            <v>3.5628566896574543</v>
          </cell>
          <cell r="Q35">
            <v>3.5628566896574543</v>
          </cell>
          <cell r="R35">
            <v>3.5628566896574543</v>
          </cell>
        </row>
        <row r="36">
          <cell r="C36" t="str">
            <v>Other public institutions</v>
          </cell>
          <cell r="G36">
            <v>57.728679</v>
          </cell>
          <cell r="H36">
            <v>87.531597000000005</v>
          </cell>
          <cell r="I36">
            <v>109.057501</v>
          </cell>
          <cell r="J36">
            <v>124.735698</v>
          </cell>
          <cell r="K36">
            <v>141.663195</v>
          </cell>
          <cell r="N36">
            <v>4.4583423251777123</v>
          </cell>
          <cell r="O36">
            <v>4.4583423251777123</v>
          </cell>
          <cell r="P36">
            <v>4.4583423251777123</v>
          </cell>
          <cell r="Q36">
            <v>4.4583423251777123</v>
          </cell>
          <cell r="R36">
            <v>4.4583423251777123</v>
          </cell>
        </row>
        <row r="37">
          <cell r="C37" t="str">
            <v>Interest Payments</v>
          </cell>
          <cell r="G37">
            <v>5.0294889999999999</v>
          </cell>
          <cell r="H37">
            <v>18.057379999999998</v>
          </cell>
          <cell r="I37">
            <v>26.908200000000001</v>
          </cell>
          <cell r="J37">
            <v>25.597857000000001</v>
          </cell>
          <cell r="K37">
            <v>31.121320000000001</v>
          </cell>
          <cell r="N37">
            <v>1.5074645842168377</v>
          </cell>
          <cell r="O37">
            <v>1.2755691608607593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C38" t="str">
            <v>Reserves</v>
          </cell>
          <cell r="G38">
            <v>2.0676480000000002</v>
          </cell>
          <cell r="H38">
            <v>2.0567790000000001</v>
          </cell>
          <cell r="I38">
            <v>1.0150710000000001</v>
          </cell>
          <cell r="J38">
            <v>1.2250730000000001</v>
          </cell>
          <cell r="K38">
            <v>1.7829980000000001</v>
          </cell>
          <cell r="N38">
            <v>0.27213299351546388</v>
          </cell>
          <cell r="O38">
            <v>0.27213299351546388</v>
          </cell>
          <cell r="P38">
            <v>0.27213299351546388</v>
          </cell>
          <cell r="Q38">
            <v>0.27213299351546388</v>
          </cell>
          <cell r="R38">
            <v>0.27213299351546388</v>
          </cell>
        </row>
        <row r="39">
          <cell r="B39" t="str">
            <v>Current transfers (old)</v>
          </cell>
          <cell r="G39">
            <v>319.277669</v>
          </cell>
          <cell r="H39">
            <v>450.60153300000002</v>
          </cell>
          <cell r="I39">
            <v>571.89810999999997</v>
          </cell>
          <cell r="J39">
            <v>694.21827199999996</v>
          </cell>
          <cell r="K39">
            <v>783.39039500000001</v>
          </cell>
          <cell r="N39">
            <v>27.071628437192853</v>
          </cell>
        </row>
        <row r="40">
          <cell r="B40" t="str">
            <v xml:space="preserve">Current transfers </v>
          </cell>
          <cell r="G40">
            <v>199.69670600000001</v>
          </cell>
          <cell r="H40">
            <v>289.62697300000002</v>
          </cell>
          <cell r="I40">
            <v>370.22695400000003</v>
          </cell>
          <cell r="J40">
            <v>441.81222303643335</v>
          </cell>
          <cell r="K40">
            <v>488.53927302815106</v>
          </cell>
          <cell r="N40">
            <v>19.892001761344957</v>
          </cell>
          <cell r="O40">
            <v>19.892001761344957</v>
          </cell>
          <cell r="P40">
            <v>19.892001761344957</v>
          </cell>
          <cell r="Q40">
            <v>19.892001761344957</v>
          </cell>
          <cell r="R40">
            <v>19.892001761344957</v>
          </cell>
        </row>
        <row r="41">
          <cell r="C41" t="str">
            <v xml:space="preserve">of which:      </v>
          </cell>
          <cell r="D41" t="str">
            <v>Subsidies</v>
          </cell>
          <cell r="G41">
            <v>29.783621</v>
          </cell>
          <cell r="H41">
            <v>37.574637000000003</v>
          </cell>
          <cell r="I41">
            <v>36.153944000000003</v>
          </cell>
          <cell r="J41">
            <v>41.746823999999997</v>
          </cell>
          <cell r="K41">
            <v>34.546824999999998</v>
          </cell>
          <cell r="N41">
            <v>1.3729615859106532</v>
          </cell>
          <cell r="O41">
            <v>1.3729615859106532</v>
          </cell>
          <cell r="P41">
            <v>1.3729615859106532</v>
          </cell>
          <cell r="Q41">
            <v>1.3729615859106532</v>
          </cell>
          <cell r="R41">
            <v>1.3729615859106532</v>
          </cell>
        </row>
        <row r="42">
          <cell r="D42" t="str">
            <v>Transfers to households</v>
          </cell>
          <cell r="G42">
            <v>167.835703</v>
          </cell>
          <cell r="H42">
            <v>246.81121999999999</v>
          </cell>
          <cell r="I42">
            <v>327.36340899999999</v>
          </cell>
          <cell r="J42">
            <v>391.78452600000003</v>
          </cell>
          <cell r="K42">
            <v>444.18384500000002</v>
          </cell>
          <cell r="N42">
            <v>17.818772944137301</v>
          </cell>
          <cell r="O42">
            <v>17.818772944137301</v>
          </cell>
          <cell r="P42">
            <v>17.818772944137301</v>
          </cell>
          <cell r="Q42">
            <v>17.818772944137301</v>
          </cell>
          <cell r="R42">
            <v>17.818772944137301</v>
          </cell>
        </row>
        <row r="43">
          <cell r="D43" t="str">
            <v>of which:</v>
          </cell>
          <cell r="E43" t="str">
            <v>pension</v>
          </cell>
          <cell r="N43">
            <v>12.027519901873834</v>
          </cell>
        </row>
        <row r="44">
          <cell r="E44" t="str">
            <v>health</v>
          </cell>
          <cell r="N44">
            <v>0.5417113824405988</v>
          </cell>
        </row>
        <row r="45">
          <cell r="E45" t="str">
            <v>other</v>
          </cell>
          <cell r="N45">
            <v>5.2495416598228681</v>
          </cell>
        </row>
        <row r="46">
          <cell r="D46" t="str">
            <v>Other transfers</v>
          </cell>
          <cell r="N46">
            <v>0.70026723129700563</v>
          </cell>
          <cell r="O46">
            <v>0.70026723129700563</v>
          </cell>
          <cell r="P46">
            <v>0.70026723129700563</v>
          </cell>
          <cell r="Q46">
            <v>0.70026723129700563</v>
          </cell>
          <cell r="R46">
            <v>0.70026723129700563</v>
          </cell>
        </row>
        <row r="47">
          <cell r="B47" t="str">
            <v>Capital expenditure</v>
          </cell>
          <cell r="G47">
            <v>26.371621000000001</v>
          </cell>
          <cell r="H47">
            <v>40.418894999999999</v>
          </cell>
          <cell r="I47">
            <v>50.292402000000003</v>
          </cell>
          <cell r="J47">
            <v>57.376116000000003</v>
          </cell>
          <cell r="K47">
            <v>63.642853000000002</v>
          </cell>
          <cell r="N47">
            <v>2.9510384934739813</v>
          </cell>
          <cell r="O47">
            <v>2.9510384934739813</v>
          </cell>
          <cell r="P47">
            <v>2.9510384934739813</v>
          </cell>
          <cell r="Q47">
            <v>2.9510384934739813</v>
          </cell>
          <cell r="R47">
            <v>2.9510384934739813</v>
          </cell>
        </row>
        <row r="48">
          <cell r="B48" t="str">
            <v>Capital transfers</v>
          </cell>
          <cell r="G48">
            <v>8.3264139999999998</v>
          </cell>
          <cell r="H48">
            <v>9.526681</v>
          </cell>
          <cell r="I48">
            <v>29.939347999999999</v>
          </cell>
          <cell r="J48">
            <v>35.92754</v>
          </cell>
          <cell r="K48">
            <v>43.736066000000001</v>
          </cell>
          <cell r="N48">
            <v>1.428374685690442</v>
          </cell>
          <cell r="O48">
            <v>1.428374685690442</v>
          </cell>
          <cell r="P48">
            <v>1.428374685690442</v>
          </cell>
          <cell r="Q48">
            <v>1.428374685690442</v>
          </cell>
          <cell r="R48">
            <v>1.428374685690442</v>
          </cell>
        </row>
        <row r="50">
          <cell r="B50" t="str">
            <v>GENERAL SURPLUS/DEFICIT (authorities) 1/</v>
          </cell>
          <cell r="G50">
            <v>12.437677000000008</v>
          </cell>
          <cell r="H50">
            <v>12.531864000000041</v>
          </cell>
          <cell r="I50">
            <v>0.20578399999999419</v>
          </cell>
          <cell r="J50">
            <v>0.91284000000007381</v>
          </cell>
          <cell r="K50">
            <v>8.2296100000000934</v>
          </cell>
          <cell r="N50">
            <v>-1.3005676328134292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2">
          <cell r="B52" t="str">
            <v>Lending minus repayments</v>
          </cell>
          <cell r="G52">
            <v>-9.2984050000000007</v>
          </cell>
          <cell r="H52">
            <v>-4.0443740000000004</v>
          </cell>
          <cell r="I52">
            <v>-4.1670169999999995</v>
          </cell>
          <cell r="J52">
            <v>2.2682459999999995</v>
          </cell>
          <cell r="K52">
            <v>-2.8513809999999999</v>
          </cell>
          <cell r="N52">
            <v>0.13286792096588743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Net Lending</v>
          </cell>
          <cell r="G53">
            <v>9.2984050000000007</v>
          </cell>
          <cell r="H53">
            <v>4.0443740000000004</v>
          </cell>
          <cell r="I53">
            <v>4.1670169999999995</v>
          </cell>
          <cell r="J53">
            <v>6.2872979999999998</v>
          </cell>
          <cell r="K53">
            <v>13.212266</v>
          </cell>
          <cell r="N53">
            <v>-4.2517055223882952E-2</v>
          </cell>
        </row>
        <row r="54">
          <cell r="B54" t="str">
            <v>Revenues from privatization  2/</v>
          </cell>
          <cell r="G54">
            <v>0</v>
          </cell>
          <cell r="H54">
            <v>0</v>
          </cell>
          <cell r="I54">
            <v>0</v>
          </cell>
          <cell r="J54">
            <v>8.5555439999999994</v>
          </cell>
          <cell r="K54">
            <v>10.360885</v>
          </cell>
          <cell r="N54">
            <v>9.035086574200446E-2</v>
          </cell>
        </row>
        <row r="56">
          <cell r="B56" t="str">
            <v>OVERALL SURPLUS/DEFICIT (authorities)</v>
          </cell>
          <cell r="G56">
            <v>3.1392720000000072</v>
          </cell>
          <cell r="H56">
            <v>8.4874900000000402</v>
          </cell>
          <cell r="I56">
            <v>-3.9612330000000053</v>
          </cell>
          <cell r="J56">
            <v>3.1810860000000734</v>
          </cell>
          <cell r="K56">
            <v>5.3782290000000934</v>
          </cell>
          <cell r="N56">
            <v>-1.3005676328134292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8">
          <cell r="B58" t="str">
            <v>FINANCING (NET) 3/</v>
          </cell>
          <cell r="G58">
            <v>-3.1392720000000001</v>
          </cell>
          <cell r="H58">
            <v>-8.4874900000000011</v>
          </cell>
          <cell r="I58">
            <v>3.961233</v>
          </cell>
          <cell r="J58">
            <v>-3.1810859999999992</v>
          </cell>
          <cell r="K58">
            <v>-5.3782289999999993</v>
          </cell>
          <cell r="N58">
            <v>1.3005676328134292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B59" t="str">
            <v>Total borrowing</v>
          </cell>
          <cell r="G59">
            <v>-2.1650520000000002</v>
          </cell>
          <cell r="H59">
            <v>5.9036829999999991</v>
          </cell>
          <cell r="I59">
            <v>-1.9670079999999999</v>
          </cell>
          <cell r="J59">
            <v>-5.4795459999999991</v>
          </cell>
          <cell r="K59">
            <v>11.167202000000001</v>
          </cell>
          <cell r="N59">
            <v>1.3005676328134292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C60" t="str">
            <v>Foreign borrowing (net)</v>
          </cell>
          <cell r="G60">
            <v>0.84380000000000033</v>
          </cell>
          <cell r="H60">
            <v>8.4752549999999989</v>
          </cell>
          <cell r="I60">
            <v>5.5618669999999995</v>
          </cell>
          <cell r="J60">
            <v>6.2749729999999992</v>
          </cell>
          <cell r="K60">
            <v>23.100342000000001</v>
          </cell>
          <cell r="N60">
            <v>0.55924408210977461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C61" t="str">
            <v>Domestic borrowing (net)</v>
          </cell>
          <cell r="G61">
            <v>-3.0088520000000005</v>
          </cell>
          <cell r="H61">
            <v>-2.5715719999999997</v>
          </cell>
          <cell r="I61">
            <v>-7.5288749999999993</v>
          </cell>
          <cell r="J61">
            <v>-11.754518999999998</v>
          </cell>
          <cell r="K61">
            <v>-11.93314</v>
          </cell>
          <cell r="N61">
            <v>0.74132355070365463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B62" t="str">
            <v>Changes in cash deposits (increase = +)</v>
          </cell>
          <cell r="G62">
            <v>0.97421999999999997</v>
          </cell>
          <cell r="H62">
            <v>14.391173</v>
          </cell>
          <cell r="I62">
            <v>-5.9282409999999999</v>
          </cell>
          <cell r="J62">
            <v>-2.2984599999999999</v>
          </cell>
          <cell r="K62">
            <v>16.545431000000001</v>
          </cell>
          <cell r="N62">
            <v>0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4">
          <cell r="B64" t="str">
            <v>Memorandum items</v>
          </cell>
        </row>
        <row r="65">
          <cell r="B65" t="str">
            <v>Surplus/Deficit (priv. receipts as financing)</v>
          </cell>
          <cell r="G65">
            <v>3.1392720000000072</v>
          </cell>
          <cell r="H65">
            <v>8.4874900000000402</v>
          </cell>
          <cell r="I65">
            <v>-3.9612330000000053</v>
          </cell>
          <cell r="J65">
            <v>-5.374457999999926</v>
          </cell>
          <cell r="K65">
            <v>-4.9826559999999063</v>
          </cell>
          <cell r="N65">
            <v>-1.2197111309848603</v>
          </cell>
        </row>
        <row r="66">
          <cell r="B66" t="str">
            <v>Nominal GDP</v>
          </cell>
          <cell r="N66">
            <v>4156.0874020206065</v>
          </cell>
        </row>
        <row r="71">
          <cell r="B71" t="str">
            <v>Nominal GDP, SIT billions</v>
          </cell>
          <cell r="L71">
            <v>3253.7509999999997</v>
          </cell>
          <cell r="M71">
            <v>3637.4369999999999</v>
          </cell>
          <cell r="N71">
            <v>4149.3244154174999</v>
          </cell>
          <cell r="O71">
            <v>4639.5670950990771</v>
          </cell>
          <cell r="P71">
            <v>5115.0067331693544</v>
          </cell>
          <cell r="Q71">
            <v>5580.3598157396355</v>
          </cell>
          <cell r="R71">
            <v>6047.1290125271762</v>
          </cell>
        </row>
        <row r="74">
          <cell r="B74" t="str">
            <v>General government debt, % of GDP</v>
          </cell>
          <cell r="L74">
            <v>24.6</v>
          </cell>
          <cell r="M74">
            <v>25.8</v>
          </cell>
          <cell r="N74">
            <v>23.457707416219549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B75" t="str">
            <v>Foreign debt, % of total debt</v>
          </cell>
          <cell r="L75">
            <v>38.1431334622824</v>
          </cell>
          <cell r="M75">
            <v>43.996701361802657</v>
          </cell>
          <cell r="N75">
            <v>45.209083988640657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B76" t="str">
            <v>Domestic debt, % of total debt</v>
          </cell>
          <cell r="L76">
            <v>61.8568665377176</v>
          </cell>
          <cell r="M76">
            <v>56.003298638197343</v>
          </cell>
          <cell r="N76">
            <v>54.79091601135935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B77" t="str">
            <v xml:space="preserve">General gov't debt stock, SIT billions </v>
          </cell>
          <cell r="L77">
            <v>775.5</v>
          </cell>
          <cell r="M77">
            <v>897.34</v>
          </cell>
          <cell r="N77">
            <v>973.33638111839923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C78" t="str">
            <v>of which</v>
          </cell>
          <cell r="D78" t="str">
            <v>foreign</v>
          </cell>
          <cell r="L78">
            <v>295.8</v>
          </cell>
          <cell r="M78">
            <v>394.8</v>
          </cell>
          <cell r="N78">
            <v>440.03646203181262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79">
          <cell r="D79" t="str">
            <v>domestic</v>
          </cell>
          <cell r="L79">
            <v>479.7</v>
          </cell>
          <cell r="M79">
            <v>502.54</v>
          </cell>
          <cell r="N79">
            <v>533.29991908658667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</row>
        <row r="80">
          <cell r="B80" t="str">
            <v>Interest payments, SIT billion</v>
          </cell>
          <cell r="N80">
            <v>59.175900454015611</v>
          </cell>
          <cell r="O80">
            <v>59.180887062527205</v>
          </cell>
          <cell r="P80" t="e">
            <v>#REF!</v>
          </cell>
          <cell r="Q80" t="e">
            <v>#REF!</v>
          </cell>
          <cell r="R80" t="e">
            <v>#REF!</v>
          </cell>
        </row>
        <row r="81">
          <cell r="C81" t="str">
            <v>of which</v>
          </cell>
          <cell r="D81" t="str">
            <v>foreign</v>
          </cell>
          <cell r="N81">
            <v>26.017781999999997</v>
          </cell>
          <cell r="O81">
            <v>26.996236945651699</v>
          </cell>
          <cell r="P81" t="e">
            <v>#REF!</v>
          </cell>
          <cell r="Q81" t="e">
            <v>#REF!</v>
          </cell>
          <cell r="R81" t="e">
            <v>#REF!</v>
          </cell>
        </row>
        <row r="82">
          <cell r="D82" t="str">
            <v>domestic</v>
          </cell>
          <cell r="N82">
            <v>33.158118454015614</v>
          </cell>
          <cell r="O82">
            <v>32.184650116875503</v>
          </cell>
          <cell r="P82" t="e">
            <v>#REF!</v>
          </cell>
          <cell r="Q82" t="e">
            <v>#REF!</v>
          </cell>
          <cell r="R82" t="e">
            <v>#REF!</v>
          </cell>
        </row>
        <row r="83">
          <cell r="B83" t="str">
            <v>Nominal wage bill, % of GDP</v>
          </cell>
          <cell r="L83">
            <v>45.565185321777605</v>
          </cell>
          <cell r="M83">
            <v>45.257601583548691</v>
          </cell>
          <cell r="N83">
            <v>44.825548107810754</v>
          </cell>
          <cell r="O83">
            <v>44.173582817185597</v>
          </cell>
          <cell r="P83">
            <v>43.95381374844338</v>
          </cell>
          <cell r="Q83">
            <v>43.735138058152629</v>
          </cell>
          <cell r="R83">
            <v>43.517550306619533</v>
          </cell>
        </row>
        <row r="84">
          <cell r="B84" t="str">
            <v>Net operating surplus (profit), % of GDP</v>
          </cell>
          <cell r="L84">
            <v>6</v>
          </cell>
          <cell r="M84">
            <v>6.3</v>
          </cell>
          <cell r="N84">
            <v>6.2121371741570908</v>
          </cell>
          <cell r="O84">
            <v>6.3308984459332693</v>
          </cell>
          <cell r="P84">
            <v>6.3870274424682503</v>
          </cell>
          <cell r="Q84">
            <v>6.4244467734915682</v>
          </cell>
          <cell r="R84">
            <v>6.4244467734915682</v>
          </cell>
        </row>
        <row r="85">
          <cell r="B85" t="str">
            <v>Percentage of GDP not related to wages</v>
          </cell>
          <cell r="L85">
            <v>54.434814678222395</v>
          </cell>
          <cell r="M85">
            <v>54.742398416451309</v>
          </cell>
          <cell r="N85">
            <v>55.174451892189246</v>
          </cell>
          <cell r="O85">
            <v>55.826417182814403</v>
          </cell>
          <cell r="P85">
            <v>56.04618625155662</v>
          </cell>
          <cell r="Q85">
            <v>56.264861941847371</v>
          </cell>
          <cell r="R85">
            <v>56.482449693380467</v>
          </cell>
        </row>
        <row r="86">
          <cell r="B86" t="str">
            <v>Nominal GDP not related to wages, SIT bn</v>
          </cell>
          <cell r="L86">
            <v>1771.1733269408078</v>
          </cell>
          <cell r="M86">
            <v>1991.2202546874139</v>
          </cell>
          <cell r="N86">
            <v>2289.3670034353913</v>
          </cell>
          <cell r="O86">
            <v>2590.1040819865943</v>
          </cell>
          <cell r="P86">
            <v>2866.7662004517583</v>
          </cell>
          <cell r="Q86">
            <v>3139.7817461842346</v>
          </cell>
          <cell r="R86">
            <v>3415.5666023944773</v>
          </cell>
        </row>
        <row r="87">
          <cell r="B87" t="str">
            <v>POLICY VARIABLES</v>
          </cell>
        </row>
        <row r="88">
          <cell r="B88" t="str">
            <v>Implicit tax rate on wages</v>
          </cell>
          <cell r="N88">
            <v>44.295933960357772</v>
          </cell>
          <cell r="O88">
            <v>44.295933960357772</v>
          </cell>
          <cell r="P88">
            <v>44.295933960357772</v>
          </cell>
          <cell r="Q88">
            <v>44.295933960357772</v>
          </cell>
          <cell r="R88">
            <v>44.295933960357772</v>
          </cell>
        </row>
        <row r="89">
          <cell r="C89" t="str">
            <v>of which:</v>
          </cell>
          <cell r="D89" t="str">
            <v>Soc. Security</v>
          </cell>
          <cell r="N89">
            <v>30.042781021673864</v>
          </cell>
          <cell r="O89">
            <v>30.042781021673864</v>
          </cell>
          <cell r="P89">
            <v>30.042781021673864</v>
          </cell>
          <cell r="Q89">
            <v>30.042781021673864</v>
          </cell>
          <cell r="R89">
            <v>30.042781021673864</v>
          </cell>
        </row>
        <row r="90">
          <cell r="D90" t="str">
            <v>income tax</v>
          </cell>
          <cell r="N90">
            <v>14.253152938683908</v>
          </cell>
          <cell r="O90">
            <v>14.253152938683908</v>
          </cell>
          <cell r="P90">
            <v>14.253152938683908</v>
          </cell>
          <cell r="Q90">
            <v>14.253152938683908</v>
          </cell>
          <cell r="R90">
            <v>14.253152938683908</v>
          </cell>
        </row>
        <row r="91">
          <cell r="B91" t="str">
            <v>Implicit tax rate on profits</v>
          </cell>
          <cell r="N91">
            <v>20.274520711926051</v>
          </cell>
          <cell r="O91">
            <v>20.274520711926051</v>
          </cell>
          <cell r="P91">
            <v>20.274520711926051</v>
          </cell>
          <cell r="Q91">
            <v>20.274520711926051</v>
          </cell>
          <cell r="R91">
            <v>20.274520711926051</v>
          </cell>
        </row>
        <row r="94">
          <cell r="B94" t="str">
            <v>Consolidation items</v>
          </cell>
        </row>
        <row r="95">
          <cell r="C95" t="str">
            <v>State to Pension Fund</v>
          </cell>
          <cell r="N95">
            <v>3.8387211094747178</v>
          </cell>
        </row>
        <row r="96">
          <cell r="C96" t="str">
            <v>State to Health Fund</v>
          </cell>
          <cell r="N96">
            <v>4.4240622366470306E-2</v>
          </cell>
        </row>
        <row r="97">
          <cell r="C97" t="str">
            <v>Local to Pension Fund</v>
          </cell>
          <cell r="N97">
            <v>0</v>
          </cell>
        </row>
        <row r="98">
          <cell r="C98" t="str">
            <v>Local to Health Fund</v>
          </cell>
          <cell r="N98">
            <v>5.1744893267550322E-2</v>
          </cell>
        </row>
        <row r="99">
          <cell r="C99" t="str">
            <v>Pension to health</v>
          </cell>
          <cell r="N99">
            <v>1.0887466930051199</v>
          </cell>
        </row>
        <row r="101">
          <cell r="B101" t="str">
            <v xml:space="preserve">   Source:  Ministry of Finance of the Republic of Slovenia, and staff estimates.</v>
          </cell>
        </row>
        <row r="103">
          <cell r="B103" t="str">
            <v>1/  Revenue minus expenditure.</v>
          </cell>
        </row>
        <row r="104">
          <cell r="B104" t="str">
            <v xml:space="preserve">2/  Privatization revenues consist in receipts from the sale of socially-owned capital (accounted for in repayment of loans </v>
          </cell>
        </row>
        <row r="105">
          <cell r="B105" t="str">
            <v xml:space="preserve">     and sale of equity in the authorities' accounts).</v>
          </cell>
        </row>
        <row r="106">
          <cell r="B106" t="str">
            <v>3/  Including net lending and privatization receipts.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</sheetNames>
    <sheetDataSet>
      <sheetData sheetId="0" refreshError="1"/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 xml:space="preserve"> </v>
          </cell>
          <cell r="B2" t="str">
            <v xml:space="preserve">A.    BILANCA PRIHODKOV IN ODHODKOV </v>
          </cell>
        </row>
        <row r="4">
          <cell r="B4" t="str">
            <v xml:space="preserve">I.    P R I H O D K I   P R O R A Č U N A </v>
          </cell>
        </row>
        <row r="5">
          <cell r="A5" t="str">
            <v xml:space="preserve"> </v>
          </cell>
          <cell r="Q5" t="str">
            <v xml:space="preserve"> - V  TISOČIH   TOLARJEV</v>
          </cell>
          <cell r="X5" t="str">
            <v>- V TISOČ TOLARJIH</v>
          </cell>
        </row>
        <row r="6">
          <cell r="A6" t="str">
            <v xml:space="preserve"> </v>
          </cell>
          <cell r="B6" t="str">
            <v xml:space="preserve"> </v>
          </cell>
          <cell r="D6" t="str">
            <v>O C E N A</v>
          </cell>
          <cell r="E6" t="str">
            <v xml:space="preserve"> </v>
          </cell>
          <cell r="F6" t="str">
            <v>RAZLIKA</v>
          </cell>
          <cell r="G6" t="str">
            <v>NOMINALNI</v>
          </cell>
          <cell r="H6" t="str">
            <v>REALNE</v>
          </cell>
          <cell r="I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  <cell r="R6" t="str">
            <v xml:space="preserve"> </v>
          </cell>
          <cell r="S6" t="str">
            <v xml:space="preserve"> </v>
          </cell>
          <cell r="T6" t="str">
            <v xml:space="preserve"> </v>
          </cell>
          <cell r="U6" t="str">
            <v xml:space="preserve"> </v>
          </cell>
          <cell r="Y6" t="str">
            <v xml:space="preserve"> </v>
          </cell>
          <cell r="Z6" t="str">
            <v xml:space="preserve"> </v>
          </cell>
          <cell r="AA6" t="str">
            <v>NOMINALNI</v>
          </cell>
          <cell r="AB6" t="str">
            <v>REALNE</v>
          </cell>
        </row>
        <row r="7">
          <cell r="A7" t="str">
            <v xml:space="preserve"> </v>
          </cell>
          <cell r="B7" t="str">
            <v xml:space="preserve"> </v>
          </cell>
          <cell r="C7" t="str">
            <v xml:space="preserve"> </v>
          </cell>
          <cell r="D7" t="str">
            <v>REALIZACIJE</v>
          </cell>
          <cell r="E7" t="str">
            <v>SPREJETI</v>
          </cell>
          <cell r="F7" t="str">
            <v xml:space="preserve">OCENA </v>
          </cell>
          <cell r="G7" t="str">
            <v>INDEKSI</v>
          </cell>
          <cell r="H7" t="str">
            <v>STOPNJE</v>
          </cell>
          <cell r="I7" t="str">
            <v>PROJEKCIJE</v>
          </cell>
          <cell r="J7" t="str">
            <v>PROJEKCIJE</v>
          </cell>
          <cell r="K7" t="str">
            <v>PROJEKCIJE</v>
          </cell>
          <cell r="L7" t="str">
            <v>SKUPAJ</v>
          </cell>
          <cell r="M7" t="str">
            <v>INDEKSI</v>
          </cell>
          <cell r="N7" t="str">
            <v>PROJEKCIJE</v>
          </cell>
          <cell r="O7" t="str">
            <v>PROJEKCIJE</v>
          </cell>
          <cell r="P7" t="str">
            <v>PROJEKCIJE</v>
          </cell>
          <cell r="Q7" t="str">
            <v>SKUPAJ</v>
          </cell>
          <cell r="R7" t="str">
            <v>PROJEKCIJE</v>
          </cell>
          <cell r="S7" t="str">
            <v>PROJEKCIJE</v>
          </cell>
          <cell r="T7" t="str">
            <v>PROJEKCIJE</v>
          </cell>
          <cell r="U7" t="str">
            <v>PROJEKCIJE</v>
          </cell>
          <cell r="V7" t="str">
            <v>PROJEKCIJE</v>
          </cell>
          <cell r="W7" t="str">
            <v>PROJEKCIJE</v>
          </cell>
          <cell r="X7" t="str">
            <v>PROJEKCIJE</v>
          </cell>
          <cell r="Y7" t="str">
            <v>PROJEKCIJE</v>
          </cell>
          <cell r="Z7" t="str">
            <v>PREDLOG</v>
          </cell>
          <cell r="AA7" t="str">
            <v>INDEKSI</v>
          </cell>
          <cell r="AB7" t="str">
            <v>STOPNJE</v>
          </cell>
        </row>
        <row r="8">
          <cell r="A8" t="str">
            <v>KONTO</v>
          </cell>
          <cell r="B8" t="str">
            <v xml:space="preserve"> </v>
          </cell>
          <cell r="C8" t="str">
            <v xml:space="preserve"> </v>
          </cell>
          <cell r="D8" t="str">
            <v>JANUAR -</v>
          </cell>
          <cell r="E8" t="str">
            <v>PRORAČUN</v>
          </cell>
          <cell r="F8">
            <v>2000</v>
          </cell>
          <cell r="G8" t="str">
            <v>RASTI</v>
          </cell>
          <cell r="H8" t="str">
            <v>RASTI</v>
          </cell>
          <cell r="I8" t="str">
            <v>JANUAR</v>
          </cell>
          <cell r="J8" t="str">
            <v>FEBRUAR</v>
          </cell>
          <cell r="K8" t="str">
            <v>MAREC</v>
          </cell>
          <cell r="L8" t="str">
            <v>JANUAR -</v>
          </cell>
          <cell r="M8" t="str">
            <v>RASTI</v>
          </cell>
          <cell r="N8" t="str">
            <v>APRIL</v>
          </cell>
          <cell r="O8" t="str">
            <v>MAJ</v>
          </cell>
          <cell r="P8" t="str">
            <v>JUNIJ</v>
          </cell>
          <cell r="Q8" t="str">
            <v>JANUAR -</v>
          </cell>
          <cell r="R8" t="str">
            <v>JULIJ</v>
          </cell>
          <cell r="S8" t="str">
            <v>AVGUST</v>
          </cell>
          <cell r="T8" t="str">
            <v>SEPTEMBER</v>
          </cell>
          <cell r="U8" t="str">
            <v>OKTOBER</v>
          </cell>
          <cell r="V8" t="str">
            <v>NOVEMBER</v>
          </cell>
          <cell r="W8" t="str">
            <v>DECEMBER</v>
          </cell>
          <cell r="X8" t="str">
            <v>JANUAR</v>
          </cell>
          <cell r="Y8" t="str">
            <v>JANUAR -</v>
          </cell>
          <cell r="Z8" t="str">
            <v>PRORAČUNA</v>
          </cell>
          <cell r="AA8" t="str">
            <v>RASTI</v>
          </cell>
          <cell r="AB8" t="str">
            <v>RASTI</v>
          </cell>
        </row>
        <row r="9">
          <cell r="A9" t="str">
            <v xml:space="preserve"> </v>
          </cell>
          <cell r="B9" t="str">
            <v xml:space="preserve"> </v>
          </cell>
          <cell r="C9" t="str">
            <v xml:space="preserve"> </v>
          </cell>
          <cell r="D9" t="str">
            <v>DECEMBER</v>
          </cell>
          <cell r="E9" t="str">
            <v>ZA LETO</v>
          </cell>
          <cell r="F9" t="str">
            <v>MINUS</v>
          </cell>
          <cell r="G9" t="str">
            <v>I.XII.2000/</v>
          </cell>
          <cell r="H9" t="str">
            <v>I.XII.2000/</v>
          </cell>
          <cell r="I9">
            <v>2001</v>
          </cell>
          <cell r="J9">
            <v>2001</v>
          </cell>
          <cell r="K9">
            <v>2001</v>
          </cell>
          <cell r="L9" t="str">
            <v>MAREC</v>
          </cell>
          <cell r="M9" t="str">
            <v>I.-III.2001/</v>
          </cell>
          <cell r="N9">
            <v>2001</v>
          </cell>
          <cell r="O9">
            <v>2001</v>
          </cell>
          <cell r="P9">
            <v>2001</v>
          </cell>
          <cell r="Q9" t="str">
            <v>JUNIJ</v>
          </cell>
          <cell r="R9">
            <v>2001</v>
          </cell>
          <cell r="S9">
            <v>2001</v>
          </cell>
          <cell r="T9">
            <v>2001</v>
          </cell>
          <cell r="U9">
            <v>2001</v>
          </cell>
          <cell r="V9">
            <v>2001</v>
          </cell>
          <cell r="W9">
            <v>2001</v>
          </cell>
          <cell r="X9">
            <v>2002</v>
          </cell>
          <cell r="Y9" t="str">
            <v>DECEMBER</v>
          </cell>
          <cell r="Z9" t="str">
            <v>ZA LETO</v>
          </cell>
          <cell r="AA9" t="str">
            <v>I.XII.2001/</v>
          </cell>
          <cell r="AB9" t="str">
            <v>I.XII.2001/</v>
          </cell>
        </row>
        <row r="10">
          <cell r="C10" t="str">
            <v xml:space="preserve"> </v>
          </cell>
          <cell r="D10" t="str">
            <v>2 0 0 0</v>
          </cell>
          <cell r="E10" t="str">
            <v>2 0 0 0</v>
          </cell>
          <cell r="F10" t="str">
            <v>SPR.PROR.</v>
          </cell>
          <cell r="G10" t="str">
            <v>I.-XII.1999</v>
          </cell>
          <cell r="H10" t="str">
            <v>I.-XII.1999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>2 0 0 1</v>
          </cell>
          <cell r="M10" t="str">
            <v>I.-III.2000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>2 0 0 1</v>
          </cell>
          <cell r="R10" t="str">
            <v xml:space="preserve"> </v>
          </cell>
          <cell r="S10" t="str">
            <v xml:space="preserve"> </v>
          </cell>
          <cell r="T10" t="str">
            <v xml:space="preserve"> </v>
          </cell>
          <cell r="U10" t="str">
            <v xml:space="preserve"> </v>
          </cell>
          <cell r="V10" t="str">
            <v xml:space="preserve"> </v>
          </cell>
          <cell r="W10" t="str">
            <v xml:space="preserve"> </v>
          </cell>
          <cell r="X10" t="str">
            <v>ZA LETO 2001</v>
          </cell>
          <cell r="Y10" t="str">
            <v>2 0 0 1</v>
          </cell>
          <cell r="Z10" t="str">
            <v>2 0 0 1</v>
          </cell>
          <cell r="AA10" t="str">
            <v>I.-XII.2000</v>
          </cell>
          <cell r="AB10" t="str">
            <v>I.-XII.2000</v>
          </cell>
        </row>
        <row r="11">
          <cell r="A11" t="str">
            <v xml:space="preserve"> </v>
          </cell>
          <cell r="D11" t="str">
            <v xml:space="preserve"> </v>
          </cell>
          <cell r="E11" t="str">
            <v>(2)</v>
          </cell>
          <cell r="F11" t="str">
            <v>(3=1-2)</v>
          </cell>
          <cell r="G11" t="str">
            <v xml:space="preserve"> </v>
          </cell>
          <cell r="H11">
            <v>108.9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 t="str">
            <v xml:space="preserve"> </v>
          </cell>
          <cell r="U11" t="str">
            <v xml:space="preserve"> </v>
          </cell>
          <cell r="V11" t="str">
            <v xml:space="preserve"> </v>
          </cell>
          <cell r="W11" t="str">
            <v xml:space="preserve"> 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  <cell r="AA11" t="str">
            <v xml:space="preserve"> </v>
          </cell>
          <cell r="AB11">
            <v>107.8</v>
          </cell>
        </row>
        <row r="12">
          <cell r="A12" t="str">
            <v xml:space="preserve"> </v>
          </cell>
          <cell r="B12" t="str">
            <v>I.</v>
          </cell>
          <cell r="C12" t="str">
            <v xml:space="preserve">S K U P A J    P R I H O D K I  </v>
          </cell>
          <cell r="D12">
            <v>990790467.71345019</v>
          </cell>
          <cell r="E12">
            <v>1021315000.3696719</v>
          </cell>
          <cell r="F12">
            <v>-30524532.656221747</v>
          </cell>
          <cell r="G12">
            <v>105.05845923225441</v>
          </cell>
          <cell r="H12">
            <v>-3.5275856453127545</v>
          </cell>
          <cell r="I12">
            <v>35925387.887083814</v>
          </cell>
          <cell r="J12">
            <v>61798353.088627823</v>
          </cell>
          <cell r="K12">
            <v>85459043.183150321</v>
          </cell>
          <cell r="L12">
            <v>183182784.15886196</v>
          </cell>
          <cell r="M12">
            <v>95.567986235900264</v>
          </cell>
          <cell r="N12">
            <v>104202194.74316141</v>
          </cell>
          <cell r="O12">
            <v>91311285.415827885</v>
          </cell>
          <cell r="P12">
            <v>71218905.009697124</v>
          </cell>
          <cell r="Q12">
            <v>449915169.32754838</v>
          </cell>
          <cell r="R12">
            <v>115240544.54694641</v>
          </cell>
          <cell r="S12">
            <v>88973428.31712915</v>
          </cell>
          <cell r="T12">
            <v>55926230.869703755</v>
          </cell>
          <cell r="U12">
            <v>101756369.31297135</v>
          </cell>
          <cell r="V12">
            <v>106382342.02322105</v>
          </cell>
          <cell r="W12">
            <v>97999370.69433786</v>
          </cell>
          <cell r="X12">
            <v>60072807.423999995</v>
          </cell>
          <cell r="Y12">
            <v>1076266262.5158579</v>
          </cell>
          <cell r="Z12" t="e">
            <v>#VALUE!</v>
          </cell>
          <cell r="AA12">
            <v>108.62703039520242</v>
          </cell>
          <cell r="AB12">
            <v>0.76718960593917984</v>
          </cell>
        </row>
        <row r="13">
          <cell r="C13" t="str">
            <v xml:space="preserve">                            - dinamizirani sprejeti proračun(18/4-00)</v>
          </cell>
          <cell r="D13">
            <v>523920362</v>
          </cell>
          <cell r="I13">
            <v>33803833</v>
          </cell>
          <cell r="J13">
            <v>33803833</v>
          </cell>
          <cell r="K13">
            <v>33803833</v>
          </cell>
          <cell r="L13">
            <v>101411499</v>
          </cell>
          <cell r="N13">
            <v>33803833</v>
          </cell>
          <cell r="O13">
            <v>33803833</v>
          </cell>
          <cell r="P13">
            <v>33803833</v>
          </cell>
          <cell r="Q13">
            <v>202822998</v>
          </cell>
          <cell r="R13">
            <v>33803833</v>
          </cell>
          <cell r="S13">
            <v>33803833</v>
          </cell>
          <cell r="T13">
            <v>33803833</v>
          </cell>
          <cell r="U13">
            <v>33803833</v>
          </cell>
          <cell r="V13">
            <v>106939268</v>
          </cell>
          <cell r="W13">
            <v>74418199</v>
          </cell>
          <cell r="X13">
            <v>77660000</v>
          </cell>
          <cell r="Y13">
            <v>597055797</v>
          </cell>
        </row>
        <row r="15">
          <cell r="B15" t="str">
            <v xml:space="preserve">   </v>
          </cell>
          <cell r="C15" t="str">
            <v>TEKOČI PRIHODKI  (70+71)</v>
          </cell>
          <cell r="D15">
            <v>983553694.50667</v>
          </cell>
          <cell r="E15">
            <v>1007523500.3696719</v>
          </cell>
          <cell r="F15">
            <v>-23969805.863001943</v>
          </cell>
          <cell r="G15">
            <v>104.70210541350727</v>
          </cell>
          <cell r="H15">
            <v>-3.8548159655580605</v>
          </cell>
          <cell r="I15">
            <v>35565279.90439859</v>
          </cell>
          <cell r="J15">
            <v>61508809.795108341</v>
          </cell>
          <cell r="K15">
            <v>84943814.379380643</v>
          </cell>
          <cell r="L15">
            <v>182017904.07888758</v>
          </cell>
          <cell r="M15">
            <v>95.497047994211528</v>
          </cell>
          <cell r="N15">
            <v>101522623.86107793</v>
          </cell>
          <cell r="O15">
            <v>90902297.496378541</v>
          </cell>
          <cell r="P15">
            <v>70483688.328515068</v>
          </cell>
          <cell r="Q15">
            <v>444926513.76485908</v>
          </cell>
          <cell r="R15">
            <v>113775167.67754534</v>
          </cell>
          <cell r="S15">
            <v>88779029.630081981</v>
          </cell>
          <cell r="T15">
            <v>55664460.27487801</v>
          </cell>
          <cell r="U15">
            <v>101426853.51469508</v>
          </cell>
          <cell r="V15">
            <v>106073103.70922105</v>
          </cell>
          <cell r="W15">
            <v>97770083.328337863</v>
          </cell>
          <cell r="X15">
            <v>60072807.423999995</v>
          </cell>
          <cell r="Y15">
            <v>1068488019.3236184</v>
          </cell>
          <cell r="Z15" t="e">
            <v>#VALUE!</v>
          </cell>
          <cell r="AA15">
            <v>108.63545379284551</v>
          </cell>
          <cell r="AB15">
            <v>0.77500351840956228</v>
          </cell>
        </row>
        <row r="16">
          <cell r="C16" t="str">
            <v xml:space="preserve">                                 - dinamizirani sprejeti proračun</v>
          </cell>
          <cell r="D16">
            <v>515268935</v>
          </cell>
          <cell r="I16">
            <v>33652316</v>
          </cell>
          <cell r="J16">
            <v>33652316</v>
          </cell>
          <cell r="K16">
            <v>33652316</v>
          </cell>
          <cell r="L16">
            <v>100956948</v>
          </cell>
          <cell r="N16">
            <v>33652316</v>
          </cell>
          <cell r="O16">
            <v>33652316</v>
          </cell>
          <cell r="P16">
            <v>33652316</v>
          </cell>
          <cell r="Q16">
            <v>201913896</v>
          </cell>
          <cell r="R16">
            <v>33652316</v>
          </cell>
          <cell r="S16">
            <v>33652316</v>
          </cell>
          <cell r="T16">
            <v>33652316</v>
          </cell>
          <cell r="U16">
            <v>33652316</v>
          </cell>
          <cell r="V16">
            <v>105139268</v>
          </cell>
          <cell r="W16">
            <v>67433459</v>
          </cell>
          <cell r="X16">
            <v>77660000</v>
          </cell>
          <cell r="Y16">
            <v>586755887</v>
          </cell>
        </row>
        <row r="18">
          <cell r="A18">
            <v>70</v>
          </cell>
          <cell r="C18" t="str">
            <v xml:space="preserve">DAVČNI PRIHODKI  </v>
          </cell>
          <cell r="D18">
            <v>928496038.15131009</v>
          </cell>
          <cell r="E18">
            <v>959392700.36967194</v>
          </cell>
          <cell r="F18">
            <v>-30896662.218361855</v>
          </cell>
          <cell r="G18">
            <v>103.73616095178892</v>
          </cell>
          <cell r="H18">
            <v>-4.7418173078155093</v>
          </cell>
          <cell r="I18">
            <v>32150107.983345952</v>
          </cell>
          <cell r="J18">
            <v>57779874.422229975</v>
          </cell>
          <cell r="K18">
            <v>80131441.88651374</v>
          </cell>
          <cell r="L18">
            <v>170061424.29208967</v>
          </cell>
          <cell r="M18">
            <v>94.427178168820248</v>
          </cell>
          <cell r="N18">
            <v>97615374.674407929</v>
          </cell>
          <cell r="O18">
            <v>86220085.056052521</v>
          </cell>
          <cell r="P18">
            <v>64109966.825153477</v>
          </cell>
          <cell r="Q18">
            <v>418006850.84770358</v>
          </cell>
          <cell r="R18">
            <v>108041517.7579647</v>
          </cell>
          <cell r="S18">
            <v>83491637.233454213</v>
          </cell>
          <cell r="T18">
            <v>51277912.92047786</v>
          </cell>
          <cell r="U18">
            <v>95865043.063451111</v>
          </cell>
          <cell r="V18">
            <v>101621666.89295988</v>
          </cell>
          <cell r="W18">
            <v>90983828.765571862</v>
          </cell>
          <cell r="X18">
            <v>60072807.423999995</v>
          </cell>
          <cell r="Y18">
            <v>1009361264.9055831</v>
          </cell>
          <cell r="Z18" t="e">
            <v>#VALUE!</v>
          </cell>
          <cell r="AA18">
            <v>108.70926998410036</v>
          </cell>
          <cell r="AB18">
            <v>0.84347864944373896</v>
          </cell>
        </row>
        <row r="19">
          <cell r="C19" t="str">
            <v xml:space="preserve">                                 - dinamizirani sprejeti proračun</v>
          </cell>
          <cell r="D19">
            <v>478992604</v>
          </cell>
          <cell r="I19">
            <v>30886327</v>
          </cell>
          <cell r="J19">
            <v>30886327</v>
          </cell>
          <cell r="K19">
            <v>30886327</v>
          </cell>
          <cell r="L19">
            <v>92658981</v>
          </cell>
          <cell r="N19">
            <v>30886327</v>
          </cell>
          <cell r="O19">
            <v>30886327</v>
          </cell>
          <cell r="P19">
            <v>30886327</v>
          </cell>
          <cell r="Q19">
            <v>185317962</v>
          </cell>
          <cell r="R19">
            <v>30886327</v>
          </cell>
          <cell r="S19">
            <v>30886327</v>
          </cell>
          <cell r="T19">
            <v>30886327</v>
          </cell>
          <cell r="U19">
            <v>30886327</v>
          </cell>
          <cell r="V19">
            <v>100789713</v>
          </cell>
          <cell r="W19">
            <v>61583007</v>
          </cell>
          <cell r="X19">
            <v>77660000</v>
          </cell>
          <cell r="Y19">
            <v>548895990</v>
          </cell>
        </row>
        <row r="21">
          <cell r="A21">
            <v>700</v>
          </cell>
          <cell r="C21" t="str">
            <v>DAVKI NA DOHODEK IN DOBIČEK</v>
          </cell>
          <cell r="D21">
            <v>220558052.54217997</v>
          </cell>
          <cell r="E21">
            <v>216550000</v>
          </cell>
          <cell r="F21">
            <v>4008052.5421799719</v>
          </cell>
          <cell r="G21">
            <v>114.41542927712318</v>
          </cell>
          <cell r="H21">
            <v>5.0646733490570881</v>
          </cell>
          <cell r="I21">
            <v>18040872.096996766</v>
          </cell>
          <cell r="J21">
            <v>16667029.512734</v>
          </cell>
          <cell r="K21">
            <v>21307161.094293881</v>
          </cell>
          <cell r="L21">
            <v>56015062.704024643</v>
          </cell>
          <cell r="M21">
            <v>111.88892329309232</v>
          </cell>
          <cell r="N21">
            <v>25362732.220052101</v>
          </cell>
          <cell r="O21">
            <v>24468572.112188525</v>
          </cell>
          <cell r="P21">
            <v>21102508.39843997</v>
          </cell>
          <cell r="Q21">
            <v>126948875.43470523</v>
          </cell>
          <cell r="R21">
            <v>17798292.407414716</v>
          </cell>
          <cell r="S21">
            <v>19894430.209441021</v>
          </cell>
          <cell r="T21">
            <v>18039535.327568993</v>
          </cell>
          <cell r="U21">
            <v>21374029.555793747</v>
          </cell>
          <cell r="V21">
            <v>21480424.410168886</v>
          </cell>
          <cell r="W21">
            <v>23033583.522588298</v>
          </cell>
          <cell r="X21">
            <v>0</v>
          </cell>
          <cell r="Y21">
            <v>248569170.86768091</v>
          </cell>
          <cell r="Z21" t="e">
            <v>#VALUE!</v>
          </cell>
          <cell r="AA21">
            <v>112.70011137777163</v>
          </cell>
          <cell r="AB21">
            <v>4.5455578643521761</v>
          </cell>
        </row>
        <row r="22">
          <cell r="C22" t="str">
            <v xml:space="preserve">                                 - dinamizirani sprejeti proračun</v>
          </cell>
          <cell r="D22">
            <v>197904276</v>
          </cell>
          <cell r="I22">
            <v>15961658</v>
          </cell>
          <cell r="J22">
            <v>15961658</v>
          </cell>
          <cell r="K22">
            <v>15961658</v>
          </cell>
          <cell r="L22">
            <v>47884974</v>
          </cell>
          <cell r="N22">
            <v>15961658</v>
          </cell>
          <cell r="O22">
            <v>15961658</v>
          </cell>
          <cell r="P22">
            <v>15961658</v>
          </cell>
          <cell r="Q22">
            <v>95769948</v>
          </cell>
          <cell r="R22">
            <v>15961658</v>
          </cell>
          <cell r="S22">
            <v>15961658</v>
          </cell>
          <cell r="T22">
            <v>15961658</v>
          </cell>
          <cell r="U22">
            <v>15961658</v>
          </cell>
          <cell r="V22">
            <v>18612598</v>
          </cell>
          <cell r="W22">
            <v>22326038</v>
          </cell>
          <cell r="X22">
            <v>0</v>
          </cell>
          <cell r="Y22">
            <v>200555216</v>
          </cell>
        </row>
        <row r="23">
          <cell r="I23" t="str">
            <v xml:space="preserve"> </v>
          </cell>
          <cell r="V23" t="str">
            <v xml:space="preserve"> </v>
          </cell>
          <cell r="W23" t="str">
            <v xml:space="preserve"> </v>
          </cell>
        </row>
        <row r="24">
          <cell r="A24">
            <v>7000</v>
          </cell>
          <cell r="C24" t="str">
            <v xml:space="preserve">Dohodnina   </v>
          </cell>
          <cell r="D24">
            <v>168763223.20554003</v>
          </cell>
          <cell r="E24">
            <v>170350000</v>
          </cell>
          <cell r="F24">
            <v>-1586776.7944599688</v>
          </cell>
          <cell r="G24">
            <v>112.06628558168592</v>
          </cell>
          <cell r="H24">
            <v>2.9075166039356475</v>
          </cell>
          <cell r="I24">
            <v>14417521.071517657</v>
          </cell>
          <cell r="J24">
            <v>13043678.487254893</v>
          </cell>
          <cell r="K24">
            <v>14849127.636341188</v>
          </cell>
          <cell r="L24">
            <v>42310327.195113733</v>
          </cell>
          <cell r="M24">
            <v>108.44843063157381</v>
          </cell>
          <cell r="N24">
            <v>16241506.394408165</v>
          </cell>
          <cell r="O24">
            <v>16618265.218314463</v>
          </cell>
          <cell r="P24">
            <v>17002508.39843997</v>
          </cell>
          <cell r="Q24">
            <v>92172607.206276342</v>
          </cell>
          <cell r="R24">
            <v>13698292.407414716</v>
          </cell>
          <cell r="S24">
            <v>15794430.209441021</v>
          </cell>
          <cell r="T24">
            <v>13939535.327568993</v>
          </cell>
          <cell r="U24">
            <v>17224029.555793747</v>
          </cell>
          <cell r="V24">
            <v>17330424.410168886</v>
          </cell>
          <cell r="W24">
            <v>18883583.522588298</v>
          </cell>
          <cell r="X24">
            <v>0</v>
          </cell>
          <cell r="Y24">
            <v>189042902.63925201</v>
          </cell>
          <cell r="Z24" t="str">
            <v xml:space="preserve"> </v>
          </cell>
          <cell r="AA24">
            <v>112.01664619134048</v>
          </cell>
          <cell r="AB24">
            <v>3.9115456320412534</v>
          </cell>
        </row>
        <row r="25">
          <cell r="C25" t="str">
            <v xml:space="preserve">                                 - dinamizirani sprejeti proračun</v>
          </cell>
          <cell r="D25">
            <v>160893721</v>
          </cell>
          <cell r="E25" t="str">
            <v xml:space="preserve"> </v>
          </cell>
          <cell r="I25">
            <v>12906153</v>
          </cell>
          <cell r="J25">
            <v>12906153</v>
          </cell>
          <cell r="K25">
            <v>12906153</v>
          </cell>
          <cell r="L25">
            <v>38718459</v>
          </cell>
          <cell r="N25">
            <v>12906153</v>
          </cell>
          <cell r="O25">
            <v>12906153</v>
          </cell>
          <cell r="P25">
            <v>12906153</v>
          </cell>
          <cell r="Q25">
            <v>77436918</v>
          </cell>
          <cell r="R25">
            <v>12906153</v>
          </cell>
          <cell r="S25">
            <v>12906153</v>
          </cell>
          <cell r="T25">
            <v>12906153</v>
          </cell>
          <cell r="U25">
            <v>12906153</v>
          </cell>
          <cell r="V25">
            <v>15212598</v>
          </cell>
          <cell r="W25">
            <v>18926038</v>
          </cell>
          <cell r="X25">
            <v>0</v>
          </cell>
          <cell r="Y25">
            <v>163200166</v>
          </cell>
          <cell r="Z25" t="str">
            <v xml:space="preserve"> </v>
          </cell>
        </row>
        <row r="26">
          <cell r="C26" t="str">
            <v xml:space="preserve"> - akontacije dohodnine skupaj   </v>
          </cell>
          <cell r="D26">
            <v>184532911.42504004</v>
          </cell>
          <cell r="E26" t="str">
            <v xml:space="preserve"> </v>
          </cell>
          <cell r="G26">
            <v>112.14781215331087</v>
          </cell>
          <cell r="H26">
            <v>2.9823803060705814</v>
          </cell>
          <cell r="I26">
            <v>14266991.783928122</v>
          </cell>
          <cell r="J26">
            <v>14820770.755424026</v>
          </cell>
          <cell r="K26">
            <v>14745168.278891537</v>
          </cell>
          <cell r="L26">
            <v>43832930.818243682</v>
          </cell>
          <cell r="M26">
            <v>113.26079714433612</v>
          </cell>
          <cell r="N26">
            <v>16179248.925825499</v>
          </cell>
          <cell r="O26">
            <v>16544282.16497572</v>
          </cell>
          <cell r="P26">
            <v>20423483.562590539</v>
          </cell>
          <cell r="Q26">
            <v>96979945.471635446</v>
          </cell>
          <cell r="R26">
            <v>20489937.671066858</v>
          </cell>
          <cell r="S26">
            <v>17624837.360497981</v>
          </cell>
          <cell r="T26">
            <v>20157528.947970781</v>
          </cell>
          <cell r="U26">
            <v>15949241.47862377</v>
          </cell>
          <cell r="V26">
            <v>16660528.816667585</v>
          </cell>
          <cell r="W26">
            <v>20182916.777905598</v>
          </cell>
          <cell r="X26">
            <v>0</v>
          </cell>
          <cell r="Y26">
            <v>208044936.52436805</v>
          </cell>
          <cell r="Z26" t="str">
            <v xml:space="preserve"> </v>
          </cell>
          <cell r="AA26">
            <v>112.74137221255458</v>
          </cell>
          <cell r="AB26">
            <v>4.5838332212936734</v>
          </cell>
        </row>
        <row r="27">
          <cell r="C27" t="str">
            <v xml:space="preserve"> - letni poračun dohodnine</v>
          </cell>
          <cell r="D27">
            <v>-15769688.219499996</v>
          </cell>
          <cell r="E27" t="str">
            <v xml:space="preserve"> </v>
          </cell>
          <cell r="G27">
            <v>113.02777448714154</v>
          </cell>
          <cell r="H27">
            <v>3.7904265263007773</v>
          </cell>
          <cell r="I27">
            <v>150529.28758953561</v>
          </cell>
          <cell r="J27">
            <v>-1777092.2681691335</v>
          </cell>
          <cell r="K27">
            <v>103959.35744965168</v>
          </cell>
          <cell r="L27">
            <v>-1522603.6231299462</v>
          </cell>
          <cell r="M27" t="str">
            <v xml:space="preserve"> </v>
          </cell>
          <cell r="N27">
            <v>62257.468582664922</v>
          </cell>
          <cell r="O27">
            <v>73983.053338743193</v>
          </cell>
          <cell r="P27">
            <v>-3420975.164150571</v>
          </cell>
          <cell r="Q27">
            <v>-4807338.2653591093</v>
          </cell>
          <cell r="R27">
            <v>-6791645.2636521431</v>
          </cell>
          <cell r="S27">
            <v>-1830407.1510569607</v>
          </cell>
          <cell r="T27">
            <v>-6217993.6204017885</v>
          </cell>
          <cell r="U27">
            <v>1274788.0771699769</v>
          </cell>
          <cell r="V27">
            <v>669895.59350129962</v>
          </cell>
          <cell r="W27">
            <v>-1299333.2553173001</v>
          </cell>
          <cell r="X27">
            <v>0</v>
          </cell>
          <cell r="Y27">
            <v>-19002033.885116026</v>
          </cell>
          <cell r="Z27" t="str">
            <v xml:space="preserve"> </v>
          </cell>
          <cell r="AA27">
            <v>120.49720717762243</v>
          </cell>
          <cell r="AB27">
            <v>11.778485322469791</v>
          </cell>
        </row>
        <row r="28">
          <cell r="D28" t="str">
            <v xml:space="preserve"> </v>
          </cell>
          <cell r="E28" t="str">
            <v xml:space="preserve"> </v>
          </cell>
          <cell r="V28" t="str">
            <v xml:space="preserve"> </v>
          </cell>
          <cell r="Y28" t="str">
            <v xml:space="preserve"> </v>
          </cell>
          <cell r="Z28" t="str">
            <v xml:space="preserve"> </v>
          </cell>
          <cell r="AA28" t="str">
            <v xml:space="preserve"> </v>
          </cell>
        </row>
        <row r="29">
          <cell r="A29">
            <v>7001</v>
          </cell>
          <cell r="C29" t="str">
            <v>Davek od dobička pravnih oseb</v>
          </cell>
          <cell r="D29">
            <v>51794829.336640008</v>
          </cell>
          <cell r="E29">
            <v>46200000</v>
          </cell>
          <cell r="F29">
            <v>5594829.3366400078</v>
          </cell>
          <cell r="G29">
            <v>122.8029749563615</v>
          </cell>
          <cell r="H29">
            <v>12.766735497117992</v>
          </cell>
          <cell r="I29">
            <v>3623351.0254791072</v>
          </cell>
          <cell r="J29">
            <v>3623351.0254791072</v>
          </cell>
          <cell r="K29">
            <v>6458033.457952694</v>
          </cell>
          <cell r="L29">
            <v>13704735.508910909</v>
          </cell>
          <cell r="M29">
            <v>124.03752151435339</v>
          </cell>
          <cell r="N29">
            <v>9121225.8256439343</v>
          </cell>
          <cell r="O29">
            <v>7850306.8938740622</v>
          </cell>
          <cell r="P29">
            <v>4100000</v>
          </cell>
          <cell r="Q29">
            <v>34776268.228428908</v>
          </cell>
          <cell r="R29">
            <v>4100000</v>
          </cell>
          <cell r="S29">
            <v>4100000</v>
          </cell>
          <cell r="T29">
            <v>4100000</v>
          </cell>
          <cell r="U29">
            <v>4150000</v>
          </cell>
          <cell r="V29">
            <v>4150000</v>
          </cell>
          <cell r="W29">
            <v>4150000</v>
          </cell>
          <cell r="X29">
            <v>0</v>
          </cell>
          <cell r="Y29">
            <v>59526268.228428908</v>
          </cell>
          <cell r="Z29" t="str">
            <v xml:space="preserve"> </v>
          </cell>
          <cell r="AA29">
            <v>114.92704772041719</v>
          </cell>
          <cell r="AB29">
            <v>6.611361521722813</v>
          </cell>
        </row>
        <row r="30">
          <cell r="C30" t="str">
            <v xml:space="preserve">                                 - dinamizirani sprejeti proračun</v>
          </cell>
          <cell r="D30">
            <v>37010555</v>
          </cell>
          <cell r="E30" t="str">
            <v xml:space="preserve"> </v>
          </cell>
          <cell r="I30">
            <v>3055505</v>
          </cell>
          <cell r="J30">
            <v>3055505</v>
          </cell>
          <cell r="K30">
            <v>3055505</v>
          </cell>
          <cell r="L30">
            <v>9166515</v>
          </cell>
          <cell r="N30">
            <v>3055505</v>
          </cell>
          <cell r="O30">
            <v>3055505</v>
          </cell>
          <cell r="P30">
            <v>3055505</v>
          </cell>
          <cell r="Q30">
            <v>18333030</v>
          </cell>
          <cell r="R30">
            <v>3055505</v>
          </cell>
          <cell r="S30">
            <v>3055505</v>
          </cell>
          <cell r="T30">
            <v>3055505</v>
          </cell>
          <cell r="U30">
            <v>3055505</v>
          </cell>
          <cell r="V30">
            <v>3400000</v>
          </cell>
          <cell r="W30">
            <v>3400000</v>
          </cell>
          <cell r="Y30">
            <v>37355050</v>
          </cell>
          <cell r="Z30" t="str">
            <v xml:space="preserve"> </v>
          </cell>
        </row>
        <row r="31">
          <cell r="A31">
            <v>7002</v>
          </cell>
          <cell r="C31" t="str">
            <v xml:space="preserve">Drugi davki na dohodek in dobiček 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 t="str">
            <v xml:space="preserve"> </v>
          </cell>
          <cell r="Y32" t="str">
            <v xml:space="preserve"> </v>
          </cell>
        </row>
        <row r="33">
          <cell r="A33">
            <v>701</v>
          </cell>
          <cell r="C33" t="str">
            <v>PRISPEVKI ZA SOCIALNO VARNOST</v>
          </cell>
          <cell r="D33">
            <v>6568891.7910200004</v>
          </cell>
          <cell r="E33">
            <v>6286999.8584960001</v>
          </cell>
          <cell r="F33">
            <v>281891.93252400029</v>
          </cell>
          <cell r="G33">
            <v>113.01013961463751</v>
          </cell>
          <cell r="H33">
            <v>3.7742328876377371</v>
          </cell>
          <cell r="I33">
            <v>551935.47711214528</v>
          </cell>
          <cell r="J33">
            <v>549938.05943486036</v>
          </cell>
          <cell r="K33">
            <v>585717.10012047074</v>
          </cell>
          <cell r="L33">
            <v>1687590.6366674765</v>
          </cell>
          <cell r="M33">
            <v>111.71044500000001</v>
          </cell>
          <cell r="N33">
            <v>569104.46188978187</v>
          </cell>
          <cell r="O33">
            <v>600059.25389709161</v>
          </cell>
          <cell r="P33">
            <v>612945.59783590585</v>
          </cell>
          <cell r="Q33">
            <v>3469699.9502902562</v>
          </cell>
          <cell r="R33">
            <v>614582.72947711986</v>
          </cell>
          <cell r="S33">
            <v>608800.66995840624</v>
          </cell>
          <cell r="T33">
            <v>635055.00935032812</v>
          </cell>
          <cell r="U33">
            <v>623123.48479143309</v>
          </cell>
          <cell r="V33">
            <v>641254.98835681868</v>
          </cell>
          <cell r="W33">
            <v>745621.41909254994</v>
          </cell>
          <cell r="X33">
            <v>0</v>
          </cell>
          <cell r="Y33">
            <v>7338138.2513169115</v>
          </cell>
          <cell r="Z33" t="e">
            <v>#VALUE!</v>
          </cell>
          <cell r="AA33">
            <v>111.71044499999998</v>
          </cell>
          <cell r="AB33">
            <v>3.6274999999999835</v>
          </cell>
        </row>
        <row r="34">
          <cell r="C34" t="str">
            <v xml:space="preserve">                                 - dinamizirani sprejeti proračun</v>
          </cell>
          <cell r="D34">
            <v>6090978</v>
          </cell>
          <cell r="E34" t="str">
            <v xml:space="preserve"> </v>
          </cell>
          <cell r="I34">
            <v>494077</v>
          </cell>
          <cell r="J34">
            <v>494077</v>
          </cell>
          <cell r="K34">
            <v>494077</v>
          </cell>
          <cell r="L34">
            <v>1482231</v>
          </cell>
          <cell r="N34">
            <v>494077</v>
          </cell>
          <cell r="O34">
            <v>494077</v>
          </cell>
          <cell r="P34">
            <v>494077</v>
          </cell>
          <cell r="Q34">
            <v>2964462</v>
          </cell>
          <cell r="R34">
            <v>494077</v>
          </cell>
          <cell r="S34">
            <v>494077</v>
          </cell>
          <cell r="T34">
            <v>494077</v>
          </cell>
          <cell r="U34">
            <v>494077</v>
          </cell>
          <cell r="V34">
            <v>566000</v>
          </cell>
          <cell r="W34">
            <v>656131</v>
          </cell>
          <cell r="X34">
            <v>0</v>
          </cell>
          <cell r="Y34">
            <v>6162901</v>
          </cell>
          <cell r="Z34" t="str">
            <v xml:space="preserve"> </v>
          </cell>
        </row>
        <row r="35">
          <cell r="A35">
            <v>7010</v>
          </cell>
          <cell r="C35" t="str">
            <v>Prispevki zaposlenih</v>
          </cell>
          <cell r="D35">
            <v>3753070.10984</v>
          </cell>
          <cell r="E35">
            <v>3424226</v>
          </cell>
          <cell r="F35">
            <v>328844.10984000005</v>
          </cell>
          <cell r="G35" t="str">
            <v xml:space="preserve"> </v>
          </cell>
          <cell r="H35" t="str">
            <v xml:space="preserve"> </v>
          </cell>
          <cell r="I35">
            <v>320152.20234533568</v>
          </cell>
          <cell r="J35">
            <v>313350.15710275667</v>
          </cell>
          <cell r="K35">
            <v>332450.9048491799</v>
          </cell>
          <cell r="L35">
            <v>965953.2642972722</v>
          </cell>
          <cell r="M35">
            <v>111.71044499999998</v>
          </cell>
          <cell r="N35">
            <v>328486.8360145695</v>
          </cell>
          <cell r="O35">
            <v>336434.13171231851</v>
          </cell>
          <cell r="P35">
            <v>343508.36927348806</v>
          </cell>
          <cell r="Q35">
            <v>1974382.6012976482</v>
          </cell>
          <cell r="R35">
            <v>355147.25454780791</v>
          </cell>
          <cell r="S35">
            <v>345972.83162060671</v>
          </cell>
          <cell r="T35">
            <v>361711.65404979413</v>
          </cell>
          <cell r="U35">
            <v>357564.73944671417</v>
          </cell>
          <cell r="V35">
            <v>368185.14735628129</v>
          </cell>
          <cell r="W35">
            <v>429607.09254539997</v>
          </cell>
          <cell r="X35">
            <v>0</v>
          </cell>
          <cell r="Y35">
            <v>4192571.3208642523</v>
          </cell>
          <cell r="Z35" t="str">
            <v xml:space="preserve"> </v>
          </cell>
          <cell r="AA35">
            <v>111.71044499999998</v>
          </cell>
          <cell r="AB35" t="str">
            <v xml:space="preserve"> </v>
          </cell>
        </row>
        <row r="36">
          <cell r="A36">
            <v>7011</v>
          </cell>
          <cell r="C36" t="str">
            <v>Prispevki delodajalcev</v>
          </cell>
          <cell r="D36">
            <v>2419313.4799099998</v>
          </cell>
          <cell r="E36">
            <v>2782941</v>
          </cell>
          <cell r="F36">
            <v>-363627.52009000024</v>
          </cell>
          <cell r="G36" t="str">
            <v xml:space="preserve"> </v>
          </cell>
          <cell r="H36" t="str">
            <v xml:space="preserve"> </v>
          </cell>
          <cell r="I36">
            <v>208584.07119070366</v>
          </cell>
          <cell r="J36">
            <v>204600.07809445178</v>
          </cell>
          <cell r="K36">
            <v>214045.07572831571</v>
          </cell>
          <cell r="L36">
            <v>627229.22501347121</v>
          </cell>
          <cell r="M36">
            <v>111.71044500000001</v>
          </cell>
          <cell r="N36">
            <v>211969.63637069226</v>
          </cell>
          <cell r="O36">
            <v>220266.24495506572</v>
          </cell>
          <cell r="P36">
            <v>224302.00357676824</v>
          </cell>
          <cell r="Q36">
            <v>1283767.1099159976</v>
          </cell>
          <cell r="R36">
            <v>229924.111567229</v>
          </cell>
          <cell r="S36">
            <v>225654.27147190488</v>
          </cell>
          <cell r="T36">
            <v>225320.14328553004</v>
          </cell>
          <cell r="U36">
            <v>226731.88892713498</v>
          </cell>
          <cell r="V36">
            <v>234068.01251294999</v>
          </cell>
          <cell r="W36">
            <v>277160.31667169993</v>
          </cell>
          <cell r="X36">
            <v>0</v>
          </cell>
          <cell r="Y36">
            <v>2702625.8543524467</v>
          </cell>
          <cell r="Z36" t="str">
            <v xml:space="preserve"> </v>
          </cell>
          <cell r="AA36">
            <v>111.71044500000002</v>
          </cell>
          <cell r="AB36" t="str">
            <v xml:space="preserve"> </v>
          </cell>
        </row>
        <row r="37">
          <cell r="A37">
            <v>7012</v>
          </cell>
          <cell r="C37" t="str">
            <v xml:space="preserve">Prispevki samozaposlenih </v>
          </cell>
          <cell r="D37">
            <v>363828.22435999999</v>
          </cell>
          <cell r="F37">
            <v>363828.22435999999</v>
          </cell>
          <cell r="G37" t="str">
            <v xml:space="preserve"> </v>
          </cell>
          <cell r="H37" t="str">
            <v xml:space="preserve"> </v>
          </cell>
          <cell r="I37">
            <v>22775.711792595986</v>
          </cell>
          <cell r="J37">
            <v>30215.970782819739</v>
          </cell>
          <cell r="K37">
            <v>35905.03686339593</v>
          </cell>
          <cell r="L37">
            <v>88896.719438811648</v>
          </cell>
          <cell r="M37">
            <v>111.71044499999998</v>
          </cell>
          <cell r="N37">
            <v>24194.767698695508</v>
          </cell>
          <cell r="O37">
            <v>36871.476095699087</v>
          </cell>
          <cell r="P37">
            <v>41703.983158554365</v>
          </cell>
          <cell r="Q37">
            <v>191666.9463917606</v>
          </cell>
          <cell r="R37">
            <v>27005.291912726014</v>
          </cell>
          <cell r="S37">
            <v>34056.529779019082</v>
          </cell>
          <cell r="T37">
            <v>45855.533454654564</v>
          </cell>
          <cell r="U37">
            <v>35782.541478706982</v>
          </cell>
          <cell r="V37">
            <v>36819.288740437078</v>
          </cell>
          <cell r="W37">
            <v>35247.996710849999</v>
          </cell>
          <cell r="X37">
            <v>0</v>
          </cell>
          <cell r="Y37">
            <v>406434.12846815429</v>
          </cell>
          <cell r="Z37" t="str">
            <v xml:space="preserve"> </v>
          </cell>
          <cell r="AA37">
            <v>111.71044499999998</v>
          </cell>
          <cell r="AB37" t="str">
            <v xml:space="preserve"> </v>
          </cell>
        </row>
        <row r="38">
          <cell r="A38">
            <v>7013</v>
          </cell>
          <cell r="C38" t="str">
            <v>Ostali prispevki za socialno varnost</v>
          </cell>
          <cell r="D38">
            <v>32679.976910000001</v>
          </cell>
          <cell r="E38">
            <v>79832.858496000001</v>
          </cell>
          <cell r="F38">
            <v>-47152.881586000003</v>
          </cell>
          <cell r="G38" t="str">
            <v xml:space="preserve"> </v>
          </cell>
          <cell r="H38" t="str">
            <v xml:space="preserve"> </v>
          </cell>
          <cell r="I38">
            <v>423.49178350998761</v>
          </cell>
          <cell r="J38">
            <v>1771.8534548321143</v>
          </cell>
          <cell r="K38">
            <v>3316.0826795791691</v>
          </cell>
          <cell r="L38">
            <v>5511.4279179212708</v>
          </cell>
          <cell r="M38">
            <v>111.71044499999998</v>
          </cell>
          <cell r="N38">
            <v>4453.2218058245608</v>
          </cell>
          <cell r="O38">
            <v>6487.4011340081797</v>
          </cell>
          <cell r="P38">
            <v>3431.2418270951202</v>
          </cell>
          <cell r="Q38">
            <v>19883.29268484913</v>
          </cell>
          <cell r="R38">
            <v>2506.0714493569753</v>
          </cell>
          <cell r="S38">
            <v>3117.0370868754803</v>
          </cell>
          <cell r="T38">
            <v>2167.6785603495327</v>
          </cell>
          <cell r="U38">
            <v>3044.3149388768657</v>
          </cell>
          <cell r="V38">
            <v>2182.539747150262</v>
          </cell>
          <cell r="W38">
            <v>3606.0131645999995</v>
          </cell>
          <cell r="X38">
            <v>0</v>
          </cell>
          <cell r="Y38">
            <v>36506.947632058247</v>
          </cell>
          <cell r="Z38" t="str">
            <v xml:space="preserve"> </v>
          </cell>
          <cell r="AA38">
            <v>111.71044499999998</v>
          </cell>
          <cell r="AB38" t="str">
            <v xml:space="preserve"> </v>
          </cell>
        </row>
        <row r="39">
          <cell r="D39" t="str">
            <v xml:space="preserve"> </v>
          </cell>
          <cell r="V39" t="str">
            <v xml:space="preserve"> </v>
          </cell>
          <cell r="W39" t="str">
            <v xml:space="preserve"> </v>
          </cell>
          <cell r="Y39" t="str">
            <v xml:space="preserve"> </v>
          </cell>
        </row>
        <row r="40">
          <cell r="A40">
            <v>702</v>
          </cell>
          <cell r="C40" t="str">
            <v>DAVKI NA PLAČILNO LISTO IN DELOVNO SILO</v>
          </cell>
          <cell r="D40">
            <v>68070624.233819991</v>
          </cell>
          <cell r="E40">
            <v>60855799.585000001</v>
          </cell>
          <cell r="F40">
            <v>7214824.6488199905</v>
          </cell>
          <cell r="G40">
            <v>122.83567135001263</v>
          </cell>
          <cell r="H40">
            <v>12.796759733712236</v>
          </cell>
          <cell r="I40">
            <v>5756909.8460366726</v>
          </cell>
          <cell r="J40">
            <v>5546505.8062167633</v>
          </cell>
          <cell r="K40">
            <v>5793328.1552190408</v>
          </cell>
          <cell r="L40">
            <v>17096743.807472475</v>
          </cell>
          <cell r="M40">
            <v>112.4596682656825</v>
          </cell>
          <cell r="N40">
            <v>5906846.9879563525</v>
          </cell>
          <cell r="O40">
            <v>5884012.4997286499</v>
          </cell>
          <cell r="P40">
            <v>6292821.240125034</v>
          </cell>
          <cell r="Q40">
            <v>35180424.535282508</v>
          </cell>
          <cell r="R40">
            <v>6229167.7177747423</v>
          </cell>
          <cell r="S40">
            <v>6270537.6388367526</v>
          </cell>
          <cell r="T40">
            <v>6315137.2993122628</v>
          </cell>
          <cell r="U40">
            <v>6532547.3940329775</v>
          </cell>
          <cell r="V40">
            <v>6859959.4707339182</v>
          </cell>
          <cell r="W40">
            <v>9185016.2705069985</v>
          </cell>
          <cell r="X40">
            <v>0</v>
          </cell>
          <cell r="Y40">
            <v>76572790.32648015</v>
          </cell>
          <cell r="Z40" t="e">
            <v>#VALUE!</v>
          </cell>
          <cell r="AA40">
            <v>112.49021319894987</v>
          </cell>
          <cell r="AB40">
            <v>4.3508471233301407</v>
          </cell>
        </row>
        <row r="41">
          <cell r="C41" t="str">
            <v xml:space="preserve">                                 - dinamizirani sprejeti proračun</v>
          </cell>
          <cell r="D41">
            <v>63480638</v>
          </cell>
          <cell r="E41" t="str">
            <v xml:space="preserve"> </v>
          </cell>
          <cell r="I41">
            <v>5118901</v>
          </cell>
          <cell r="J41">
            <v>5118901</v>
          </cell>
          <cell r="K41">
            <v>5118901</v>
          </cell>
          <cell r="L41">
            <v>15356703</v>
          </cell>
          <cell r="N41">
            <v>5118901</v>
          </cell>
          <cell r="O41">
            <v>5118901</v>
          </cell>
          <cell r="P41">
            <v>5118901</v>
          </cell>
          <cell r="Q41">
            <v>30713406</v>
          </cell>
          <cell r="R41">
            <v>5118901</v>
          </cell>
          <cell r="S41">
            <v>5118901</v>
          </cell>
          <cell r="T41">
            <v>5118901</v>
          </cell>
          <cell r="U41">
            <v>5118901</v>
          </cell>
          <cell r="V41">
            <v>5350130</v>
          </cell>
          <cell r="W41">
            <v>7172727</v>
          </cell>
          <cell r="X41">
            <v>0</v>
          </cell>
          <cell r="Y41">
            <v>63711867</v>
          </cell>
          <cell r="Z41" t="str">
            <v xml:space="preserve"> </v>
          </cell>
        </row>
        <row r="42">
          <cell r="A42">
            <v>7020</v>
          </cell>
          <cell r="C42" t="str">
            <v>Davek na izplačane plače</v>
          </cell>
          <cell r="D42">
            <v>63849278.782150008</v>
          </cell>
          <cell r="E42">
            <v>56635800</v>
          </cell>
          <cell r="F42">
            <v>7213478.7821500078</v>
          </cell>
          <cell r="G42">
            <v>124.08929629234098</v>
          </cell>
          <cell r="H42">
            <v>13.947930479651944</v>
          </cell>
          <cell r="I42">
            <v>5388274.4075869322</v>
          </cell>
          <cell r="J42">
            <v>5187282.2900837436</v>
          </cell>
          <cell r="K42">
            <v>5404766.1651196806</v>
          </cell>
          <cell r="L42">
            <v>15980322.862790357</v>
          </cell>
          <cell r="M42">
            <v>112.80030299999999</v>
          </cell>
          <cell r="N42">
            <v>5524516.7141739726</v>
          </cell>
          <cell r="O42">
            <v>5522305.7967864498</v>
          </cell>
          <cell r="P42">
            <v>5880491.9987040143</v>
          </cell>
          <cell r="Q42">
            <v>32907637.372454792</v>
          </cell>
          <cell r="R42">
            <v>5817660.4017333826</v>
          </cell>
          <cell r="S42">
            <v>5910269.0667610327</v>
          </cell>
          <cell r="T42">
            <v>6003564.1321115829</v>
          </cell>
          <cell r="U42">
            <v>6172221.3336294377</v>
          </cell>
          <cell r="V42">
            <v>6494861.0103826784</v>
          </cell>
          <cell r="W42">
            <v>8715966.6125069987</v>
          </cell>
          <cell r="X42">
            <v>0</v>
          </cell>
          <cell r="Y42">
            <v>72022179.929579899</v>
          </cell>
          <cell r="Z42" t="str">
            <v xml:space="preserve"> </v>
          </cell>
          <cell r="AA42">
            <v>112.80030299999997</v>
          </cell>
          <cell r="AB42">
            <v>4.638499999999965</v>
          </cell>
        </row>
        <row r="43">
          <cell r="A43">
            <v>7021</v>
          </cell>
          <cell r="C43" t="str">
            <v>Posebni davek na določene prejemke</v>
          </cell>
          <cell r="D43">
            <v>4221345.4516700003</v>
          </cell>
          <cell r="E43">
            <v>4219999.585</v>
          </cell>
          <cell r="F43">
            <v>1345.8666700003669</v>
          </cell>
          <cell r="G43">
            <v>106.55370151477635</v>
          </cell>
          <cell r="H43">
            <v>-2.1545440635662487</v>
          </cell>
          <cell r="I43">
            <v>368635.43844974006</v>
          </cell>
          <cell r="J43">
            <v>359223.51613301999</v>
          </cell>
          <cell r="K43">
            <v>388561.99009936</v>
          </cell>
          <cell r="L43">
            <v>1116420.9446821201</v>
          </cell>
          <cell r="M43">
            <v>107.8</v>
          </cell>
          <cell r="N43">
            <v>382330.27378237987</v>
          </cell>
          <cell r="O43">
            <v>361706.70294220006</v>
          </cell>
          <cell r="P43">
            <v>412329.24142102007</v>
          </cell>
          <cell r="Q43">
            <v>2272787.1628277199</v>
          </cell>
          <cell r="R43">
            <v>411507.31604136003</v>
          </cell>
          <cell r="S43">
            <v>360268.57207572</v>
          </cell>
          <cell r="T43">
            <v>311573.16720068001</v>
          </cell>
          <cell r="U43">
            <v>360326.06040353997</v>
          </cell>
          <cell r="V43">
            <v>365098.46035124012</v>
          </cell>
          <cell r="W43">
            <v>469049.65800000005</v>
          </cell>
          <cell r="X43">
            <v>0</v>
          </cell>
          <cell r="Y43">
            <v>4550610.3969002599</v>
          </cell>
          <cell r="Z43" t="str">
            <v xml:space="preserve"> </v>
          </cell>
          <cell r="AA43">
            <v>107.8</v>
          </cell>
          <cell r="AB43">
            <v>0</v>
          </cell>
        </row>
        <row r="44">
          <cell r="D44" t="str">
            <v xml:space="preserve"> </v>
          </cell>
          <cell r="Y44" t="str">
            <v xml:space="preserve"> </v>
          </cell>
        </row>
        <row r="45">
          <cell r="A45">
            <v>703</v>
          </cell>
          <cell r="C45" t="str">
            <v>DAVKI NA PREMOŽENJE</v>
          </cell>
          <cell r="D45">
            <v>1042715.6938100002</v>
          </cell>
          <cell r="E45">
            <v>5012800</v>
          </cell>
          <cell r="F45">
            <v>-3970084.3061899999</v>
          </cell>
          <cell r="G45">
            <v>50.167367684657115</v>
          </cell>
          <cell r="H45">
            <v>-53.932628388744618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500000</v>
          </cell>
          <cell r="Q45">
            <v>500000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550000</v>
          </cell>
          <cell r="W45">
            <v>0</v>
          </cell>
          <cell r="X45">
            <v>0</v>
          </cell>
          <cell r="Y45">
            <v>1050000</v>
          </cell>
          <cell r="Z45">
            <v>0</v>
          </cell>
          <cell r="AA45">
            <v>100.69858986809564</v>
          </cell>
          <cell r="AB45">
            <v>-6.5875789720819711</v>
          </cell>
        </row>
        <row r="46">
          <cell r="C46" t="str">
            <v xml:space="preserve">                                 - dinamizirani sprejeti proračun</v>
          </cell>
          <cell r="D46">
            <v>0</v>
          </cell>
          <cell r="E46" t="str">
            <v xml:space="preserve">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 xml:space="preserve"> </v>
          </cell>
        </row>
        <row r="47">
          <cell r="A47">
            <v>7030</v>
          </cell>
          <cell r="C47" t="str">
            <v>Davki na nepremičnine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7031</v>
          </cell>
          <cell r="C48" t="str">
            <v>Davki na premičnine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7032</v>
          </cell>
          <cell r="C49" t="str">
            <v>Davki na dediščine in darila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7033</v>
          </cell>
          <cell r="C50" t="str">
            <v>Davki na promet nepremičnin in na finančno premoženje</v>
          </cell>
          <cell r="D50">
            <v>1042715.6938100002</v>
          </cell>
          <cell r="E50">
            <v>5012800</v>
          </cell>
          <cell r="F50">
            <v>-3970084.3061899999</v>
          </cell>
          <cell r="G50">
            <v>50.167367684657115</v>
          </cell>
          <cell r="H50">
            <v>-53.932628388744618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500000</v>
          </cell>
          <cell r="Q50">
            <v>500000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550000</v>
          </cell>
          <cell r="W50">
            <v>0</v>
          </cell>
          <cell r="X50">
            <v>0</v>
          </cell>
          <cell r="Y50">
            <v>1050000</v>
          </cell>
          <cell r="Z50" t="str">
            <v xml:space="preserve"> </v>
          </cell>
          <cell r="AA50">
            <v>100.69858986809564</v>
          </cell>
          <cell r="AB50">
            <v>-6.5875789720819711</v>
          </cell>
        </row>
        <row r="51">
          <cell r="C51" t="str">
            <v>(davek na bilančno vsoto bank in hranilnic)</v>
          </cell>
          <cell r="D51" t="str">
            <v xml:space="preserve"> </v>
          </cell>
          <cell r="Q51">
            <v>0</v>
          </cell>
          <cell r="V51" t="str">
            <v xml:space="preserve"> </v>
          </cell>
          <cell r="Y51" t="str">
            <v xml:space="preserve"> </v>
          </cell>
        </row>
        <row r="52">
          <cell r="D52" t="str">
            <v xml:space="preserve"> </v>
          </cell>
          <cell r="Y52" t="str">
            <v xml:space="preserve"> </v>
          </cell>
        </row>
        <row r="53">
          <cell r="A53">
            <v>704</v>
          </cell>
          <cell r="C53" t="str">
            <v>DOMAČI DAVKI NA BLAGO IN STORITVE</v>
          </cell>
          <cell r="D53">
            <v>593927877.41895008</v>
          </cell>
          <cell r="E53">
            <v>630202999.626176</v>
          </cell>
          <cell r="F53">
            <v>-36275122.207225919</v>
          </cell>
          <cell r="G53">
            <v>100.10801270932677</v>
          </cell>
          <cell r="H53">
            <v>-8.0734502210038812</v>
          </cell>
          <cell r="I53">
            <v>4326937.6669651298</v>
          </cell>
          <cell r="J53">
            <v>32345368.615871631</v>
          </cell>
          <cell r="K53">
            <v>49628140.525387578</v>
          </cell>
          <cell r="L53">
            <v>86300446.808224335</v>
          </cell>
          <cell r="M53">
            <v>83.84283990657552</v>
          </cell>
          <cell r="N53">
            <v>62917534.795719907</v>
          </cell>
          <cell r="O53">
            <v>52326908.514493138</v>
          </cell>
          <cell r="P53">
            <v>32558599.429167844</v>
          </cell>
          <cell r="Q53">
            <v>234103489.54760522</v>
          </cell>
          <cell r="R53">
            <v>80654256.638333142</v>
          </cell>
          <cell r="S53">
            <v>54076810.954486705</v>
          </cell>
          <cell r="T53">
            <v>23532814.718358696</v>
          </cell>
          <cell r="U53">
            <v>64337705.61983411</v>
          </cell>
          <cell r="V53">
            <v>68778743.986749932</v>
          </cell>
          <cell r="W53">
            <v>54562512.023384005</v>
          </cell>
          <cell r="X53">
            <v>60072807.423999995</v>
          </cell>
          <cell r="Y53">
            <v>640119140.91275191</v>
          </cell>
          <cell r="Z53" t="e">
            <v>#VALUE!</v>
          </cell>
          <cell r="AA53">
            <v>107.7772512875699</v>
          </cell>
          <cell r="AB53">
            <v>-2.1102701697685688E-2</v>
          </cell>
        </row>
        <row r="55">
          <cell r="C55" t="str">
            <v xml:space="preserve">                                 - dinamizirani sprejeti proračun</v>
          </cell>
          <cell r="D55">
            <v>164345862</v>
          </cell>
          <cell r="E55" t="str">
            <v xml:space="preserve"> </v>
          </cell>
          <cell r="I55">
            <v>5334587</v>
          </cell>
          <cell r="J55">
            <v>5334587</v>
          </cell>
          <cell r="K55">
            <v>5334587</v>
          </cell>
          <cell r="L55">
            <v>16003761</v>
          </cell>
          <cell r="N55">
            <v>5334587</v>
          </cell>
          <cell r="O55">
            <v>5334587</v>
          </cell>
          <cell r="P55">
            <v>5334587</v>
          </cell>
          <cell r="Q55">
            <v>32007522</v>
          </cell>
          <cell r="R55">
            <v>5334587</v>
          </cell>
          <cell r="S55">
            <v>5334587</v>
          </cell>
          <cell r="T55">
            <v>5334587</v>
          </cell>
          <cell r="U55">
            <v>5334587</v>
          </cell>
          <cell r="V55">
            <v>72672985</v>
          </cell>
          <cell r="W55">
            <v>28005405</v>
          </cell>
          <cell r="X55">
            <v>77660000</v>
          </cell>
          <cell r="Y55">
            <v>231684260</v>
          </cell>
          <cell r="Z55" t="str">
            <v xml:space="preserve"> </v>
          </cell>
        </row>
        <row r="56">
          <cell r="A56">
            <v>7040</v>
          </cell>
          <cell r="C56" t="str">
            <v>Splošni prometni davki, davki na dodano vrednost</v>
          </cell>
          <cell r="D56">
            <v>411072285.48887002</v>
          </cell>
          <cell r="E56">
            <v>436425000</v>
          </cell>
          <cell r="F56">
            <v>-25352714.511129975</v>
          </cell>
          <cell r="G56">
            <v>86.956302903498965</v>
          </cell>
          <cell r="H56">
            <v>-20.150318729569364</v>
          </cell>
          <cell r="I56">
            <v>200000</v>
          </cell>
          <cell r="J56">
            <v>27116029.226837486</v>
          </cell>
          <cell r="K56">
            <v>24404111.340663455</v>
          </cell>
          <cell r="L56">
            <v>51720140.567500941</v>
          </cell>
          <cell r="M56">
            <v>73.604464421690039</v>
          </cell>
          <cell r="N56">
            <v>46599472.648850836</v>
          </cell>
          <cell r="O56">
            <v>35684259.585644335</v>
          </cell>
          <cell r="P56">
            <v>26651426.958430678</v>
          </cell>
          <cell r="Q56">
            <v>160655299.76042679</v>
          </cell>
          <cell r="R56">
            <v>53111141.36225377</v>
          </cell>
          <cell r="S56">
            <v>37997434.138323173</v>
          </cell>
          <cell r="T56">
            <v>18680817.258478794</v>
          </cell>
          <cell r="U56">
            <v>35986846.484209791</v>
          </cell>
          <cell r="V56">
            <v>53089492.598139234</v>
          </cell>
          <cell r="W56">
            <v>39422220.157384001</v>
          </cell>
          <cell r="X56">
            <v>47772807.423999995</v>
          </cell>
          <cell r="Y56">
            <v>446716059.1832155</v>
          </cell>
          <cell r="Z56" t="e">
            <v>#VALUE!</v>
          </cell>
          <cell r="AA56">
            <v>108.67092600318603</v>
          </cell>
          <cell r="AB56">
            <v>0.80790909386459475</v>
          </cell>
        </row>
        <row r="57">
          <cell r="M57" t="str">
            <v xml:space="preserve"> </v>
          </cell>
        </row>
        <row r="58">
          <cell r="C58" t="str">
            <v xml:space="preserve">                                 - dinamizirani sprejeti proračun</v>
          </cell>
          <cell r="D58">
            <v>93393366</v>
          </cell>
          <cell r="E58" t="str">
            <v xml:space="preserve"> </v>
          </cell>
          <cell r="I58">
            <v>1490306</v>
          </cell>
          <cell r="J58">
            <v>1490306</v>
          </cell>
          <cell r="K58">
            <v>1490306</v>
          </cell>
          <cell r="L58">
            <v>4470918</v>
          </cell>
          <cell r="N58">
            <v>1490306</v>
          </cell>
          <cell r="O58">
            <v>1490306</v>
          </cell>
          <cell r="P58">
            <v>1490306</v>
          </cell>
          <cell r="Q58">
            <v>8941836</v>
          </cell>
          <cell r="R58">
            <v>1490306</v>
          </cell>
          <cell r="S58">
            <v>1490306</v>
          </cell>
          <cell r="T58">
            <v>1490306</v>
          </cell>
          <cell r="U58">
            <v>1490306</v>
          </cell>
          <cell r="V58">
            <v>55500000</v>
          </cell>
          <cell r="W58">
            <v>20000000</v>
          </cell>
          <cell r="X58">
            <v>57000000</v>
          </cell>
          <cell r="Y58">
            <v>147403060</v>
          </cell>
          <cell r="Z58" t="str">
            <v xml:space="preserve"> </v>
          </cell>
        </row>
        <row r="59">
          <cell r="C59" t="str">
            <v xml:space="preserve">1.    Davek od prometa proizvodov in storitev </v>
          </cell>
          <cell r="D59">
            <v>11203092.30036</v>
          </cell>
          <cell r="E59">
            <v>5000000</v>
          </cell>
          <cell r="F59">
            <v>6203092.3003599998</v>
          </cell>
          <cell r="G59">
            <v>4.2133787163824659</v>
          </cell>
          <cell r="H59">
            <v>-96.130965366039973</v>
          </cell>
          <cell r="I59">
            <v>200000</v>
          </cell>
          <cell r="J59">
            <v>200000</v>
          </cell>
          <cell r="K59">
            <v>200000</v>
          </cell>
          <cell r="L59">
            <v>600000</v>
          </cell>
          <cell r="M59">
            <v>21.577241894640011</v>
          </cell>
          <cell r="N59">
            <v>100000</v>
          </cell>
          <cell r="O59">
            <v>100000</v>
          </cell>
          <cell r="P59">
            <v>100000</v>
          </cell>
          <cell r="Q59">
            <v>900000</v>
          </cell>
          <cell r="R59">
            <v>100000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1000000</v>
          </cell>
          <cell r="Z59" t="e">
            <v>#VALUE!</v>
          </cell>
          <cell r="AA59">
            <v>8.9261069460961782</v>
          </cell>
          <cell r="AB59">
            <v>-91.71975236911301</v>
          </cell>
        </row>
        <row r="60">
          <cell r="C60" t="str">
            <v xml:space="preserve">                                 - dinamizirani sprejeti proračun</v>
          </cell>
          <cell r="D60">
            <v>16393366</v>
          </cell>
          <cell r="I60">
            <v>1490306</v>
          </cell>
          <cell r="J60">
            <v>1490306</v>
          </cell>
          <cell r="K60">
            <v>1490306</v>
          </cell>
          <cell r="L60">
            <v>4470918</v>
          </cell>
          <cell r="N60">
            <v>1490306</v>
          </cell>
          <cell r="O60">
            <v>1490306</v>
          </cell>
          <cell r="P60">
            <v>1490306</v>
          </cell>
          <cell r="Q60">
            <v>8941836</v>
          </cell>
          <cell r="R60">
            <v>1490306</v>
          </cell>
          <cell r="S60">
            <v>1490306</v>
          </cell>
          <cell r="T60">
            <v>1490306</v>
          </cell>
          <cell r="U60">
            <v>1490306</v>
          </cell>
          <cell r="V60">
            <v>0</v>
          </cell>
          <cell r="W60">
            <v>0</v>
          </cell>
          <cell r="X60">
            <v>0</v>
          </cell>
          <cell r="Y60">
            <v>14903060</v>
          </cell>
        </row>
        <row r="61">
          <cell r="C61" t="str">
            <v>1.1. Davek od prometa proizvodov</v>
          </cell>
          <cell r="D61">
            <v>5606637.4071800001</v>
          </cell>
          <cell r="E61">
            <v>3500000</v>
          </cell>
          <cell r="F61">
            <v>2106637.4071800001</v>
          </cell>
          <cell r="G61" t="str">
            <v>…</v>
          </cell>
          <cell r="H61" t="str">
            <v>…</v>
          </cell>
          <cell r="I61">
            <v>100000</v>
          </cell>
          <cell r="J61">
            <v>100000</v>
          </cell>
          <cell r="K61">
            <v>100000</v>
          </cell>
          <cell r="L61">
            <v>300000</v>
          </cell>
          <cell r="N61">
            <v>50000</v>
          </cell>
          <cell r="O61">
            <v>50000</v>
          </cell>
          <cell r="P61">
            <v>50000</v>
          </cell>
          <cell r="Q61">
            <v>450000</v>
          </cell>
          <cell r="R61">
            <v>50000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500000</v>
          </cell>
          <cell r="Z61" t="str">
            <v xml:space="preserve"> </v>
          </cell>
          <cell r="AA61" t="str">
            <v>…</v>
          </cell>
          <cell r="AB61" t="str">
            <v>…</v>
          </cell>
        </row>
        <row r="62">
          <cell r="C62" t="str">
            <v xml:space="preserve">       v tem:</v>
          </cell>
          <cell r="D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R62" t="str">
            <v xml:space="preserve"> </v>
          </cell>
          <cell r="S62" t="str">
            <v xml:space="preserve"> </v>
          </cell>
          <cell r="T62" t="str">
            <v xml:space="preserve"> </v>
          </cell>
          <cell r="U62" t="str">
            <v xml:space="preserve"> </v>
          </cell>
          <cell r="Y62" t="str">
            <v xml:space="preserve"> </v>
          </cell>
        </row>
        <row r="63">
          <cell r="C63" t="str">
            <v xml:space="preserve">      - naftni derivati</v>
          </cell>
          <cell r="D63" t="str">
            <v xml:space="preserve"> </v>
          </cell>
          <cell r="G63" t="str">
            <v>…</v>
          </cell>
          <cell r="H63" t="str">
            <v>…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 xml:space="preserve"> </v>
          </cell>
          <cell r="AA63" t="str">
            <v>…</v>
          </cell>
          <cell r="AB63" t="str">
            <v>…</v>
          </cell>
        </row>
        <row r="64">
          <cell r="C64" t="str">
            <v xml:space="preserve">      - tobak</v>
          </cell>
          <cell r="D64" t="str">
            <v xml:space="preserve"> </v>
          </cell>
          <cell r="G64" t="str">
            <v>…</v>
          </cell>
          <cell r="H64" t="str">
            <v>…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 xml:space="preserve"> </v>
          </cell>
          <cell r="AA64" t="str">
            <v>…</v>
          </cell>
          <cell r="AB64" t="str">
            <v>…</v>
          </cell>
        </row>
        <row r="65">
          <cell r="C65" t="str">
            <v xml:space="preserve">      - alkohol</v>
          </cell>
          <cell r="D65" t="str">
            <v xml:space="preserve"> </v>
          </cell>
          <cell r="G65" t="str">
            <v>…</v>
          </cell>
          <cell r="H65" t="str">
            <v>…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 xml:space="preserve"> </v>
          </cell>
          <cell r="AA65" t="str">
            <v>…</v>
          </cell>
          <cell r="AB65" t="str">
            <v>…</v>
          </cell>
        </row>
        <row r="66">
          <cell r="C66" t="str">
            <v xml:space="preserve">      - ostali davki od prometa proizvodov</v>
          </cell>
          <cell r="D66" t="str">
            <v xml:space="preserve"> </v>
          </cell>
          <cell r="G66" t="str">
            <v>…</v>
          </cell>
          <cell r="H66" t="str">
            <v>…</v>
          </cell>
          <cell r="I66">
            <v>100000</v>
          </cell>
          <cell r="J66">
            <v>100000</v>
          </cell>
          <cell r="K66">
            <v>100000</v>
          </cell>
          <cell r="L66">
            <v>300000</v>
          </cell>
          <cell r="N66">
            <v>50000</v>
          </cell>
          <cell r="O66">
            <v>50000</v>
          </cell>
          <cell r="P66">
            <v>50000</v>
          </cell>
          <cell r="Q66">
            <v>450000</v>
          </cell>
          <cell r="R66">
            <v>50000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 xml:space="preserve"> </v>
          </cell>
          <cell r="AA66" t="str">
            <v>…</v>
          </cell>
          <cell r="AB66" t="str">
            <v>…</v>
          </cell>
        </row>
        <row r="67">
          <cell r="C67" t="str">
            <v>1.2. Davek od prometa storitev (brez pos.d.od iger na srečo)</v>
          </cell>
          <cell r="D67">
            <v>5596454.8931799997</v>
          </cell>
          <cell r="E67">
            <v>1500000</v>
          </cell>
          <cell r="F67">
            <v>4096454.8931799997</v>
          </cell>
          <cell r="G67" t="str">
            <v>…</v>
          </cell>
          <cell r="H67" t="str">
            <v>…</v>
          </cell>
          <cell r="I67">
            <v>100000</v>
          </cell>
          <cell r="J67">
            <v>100000</v>
          </cell>
          <cell r="K67">
            <v>100000</v>
          </cell>
          <cell r="L67">
            <v>300000</v>
          </cell>
          <cell r="N67">
            <v>50000</v>
          </cell>
          <cell r="O67">
            <v>50000</v>
          </cell>
          <cell r="P67">
            <v>50000</v>
          </cell>
          <cell r="Q67">
            <v>450000</v>
          </cell>
          <cell r="R67">
            <v>50000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500000</v>
          </cell>
          <cell r="Z67" t="str">
            <v xml:space="preserve"> </v>
          </cell>
          <cell r="AA67" t="str">
            <v>…</v>
          </cell>
          <cell r="AB67" t="str">
            <v>…</v>
          </cell>
        </row>
        <row r="68">
          <cell r="A68" t="str">
            <v xml:space="preserve"> *) ZARADI KOREKTNE PRIMERJAVE PRIHODKOV IZ NASLOVA DOMAČIH DAVKOV NA BLAGO IN STORITVE ME LETOMA 1999 IN 2000 JE POTREBNO V LETU 1999 IZLOČITI VPLIV ENKRATNIH UČINKOV PREHODA OBDAVČITVE PROMETA</v>
          </cell>
        </row>
        <row r="69">
          <cell r="A69" t="str">
            <v xml:space="preserve">     BLAGA IN STORITEV IZ PLAČANE NA FAKTURIRANO REALIZACIJO, KI SO BILI REALIZIRANI OB UVEDBI DAVKA NA DODANO VREDNOST. V PRIKAZU PRIMERLJIVE RASTI MED LETOMA 1999 IN 2000 JE ZATO V LETU 1999 IZLOČENO </v>
          </cell>
        </row>
        <row r="70">
          <cell r="A70" t="str">
            <v xml:space="preserve">     25 MLRD SIT PROMETNIH DAVKOV V NEPLAČANIH TERJATVAH, KI BODO PO OCENAH DO KONCA LETA VPLAČANI V PRORAČUN NA PODLAGI DOKONČNEGA OBRAČUNA PROMETNIH DAVKOV.</v>
          </cell>
        </row>
        <row r="72">
          <cell r="D72" t="str">
            <v xml:space="preserve"> </v>
          </cell>
          <cell r="J72" t="str">
            <v xml:space="preserve"> </v>
          </cell>
          <cell r="K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R72" t="str">
            <v xml:space="preserve"> </v>
          </cell>
          <cell r="S72" t="str">
            <v xml:space="preserve"> </v>
          </cell>
          <cell r="T72" t="str">
            <v xml:space="preserve"> </v>
          </cell>
          <cell r="U72" t="str">
            <v xml:space="preserve"> </v>
          </cell>
          <cell r="V72" t="str">
            <v xml:space="preserve"> </v>
          </cell>
          <cell r="W72" t="str">
            <v xml:space="preserve"> </v>
          </cell>
          <cell r="X72" t="str">
            <v xml:space="preserve"> </v>
          </cell>
          <cell r="Y72" t="str">
            <v xml:space="preserve"> </v>
          </cell>
        </row>
        <row r="73">
          <cell r="C73" t="str">
            <v>2.    Davek na dodano vrednost (od 1.7. 1999 dalje)</v>
          </cell>
          <cell r="D73">
            <v>399869193.18851006</v>
          </cell>
          <cell r="E73">
            <v>431425000</v>
          </cell>
          <cell r="F73">
            <v>-31555806.81148994</v>
          </cell>
          <cell r="G73">
            <v>193.3220132641157</v>
          </cell>
          <cell r="H73">
            <v>77.522509884403746</v>
          </cell>
          <cell r="I73">
            <v>0</v>
          </cell>
          <cell r="J73">
            <v>26916029.226837486</v>
          </cell>
          <cell r="K73">
            <v>24204111.340663455</v>
          </cell>
          <cell r="L73">
            <v>51120140.567500941</v>
          </cell>
          <cell r="M73">
            <v>75.748174721898167</v>
          </cell>
          <cell r="N73">
            <v>46499472.648850836</v>
          </cell>
          <cell r="O73">
            <v>35584259.585644335</v>
          </cell>
          <cell r="P73">
            <v>26551426.958430678</v>
          </cell>
          <cell r="Q73">
            <v>159755299.76042679</v>
          </cell>
          <cell r="R73">
            <v>53011141.36225377</v>
          </cell>
          <cell r="S73">
            <v>37997434.138323173</v>
          </cell>
          <cell r="T73">
            <v>18680817.258478794</v>
          </cell>
          <cell r="U73">
            <v>35986846.484209791</v>
          </cell>
          <cell r="V73">
            <v>53089492.598139234</v>
          </cell>
          <cell r="W73">
            <v>39422220.157384001</v>
          </cell>
          <cell r="X73">
            <v>47772807.423999995</v>
          </cell>
          <cell r="Y73">
            <v>445716059.1832155</v>
          </cell>
          <cell r="Z73" t="e">
            <v>#VALUE!</v>
          </cell>
          <cell r="AA73">
            <v>111.46546590126833</v>
          </cell>
          <cell r="AB73">
            <v>3.4002466616589402</v>
          </cell>
        </row>
        <row r="74">
          <cell r="C74" t="str">
            <v xml:space="preserve">                                 - dinamizirani sprejeti proračun</v>
          </cell>
          <cell r="D74">
            <v>77000000</v>
          </cell>
          <cell r="E74" t="str">
            <v xml:space="preserve"> 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55500000</v>
          </cell>
          <cell r="W74">
            <v>20000000</v>
          </cell>
          <cell r="X74">
            <v>57000000</v>
          </cell>
          <cell r="Y74">
            <v>132500000</v>
          </cell>
          <cell r="Z74" t="str">
            <v xml:space="preserve"> </v>
          </cell>
        </row>
        <row r="76">
          <cell r="C76" t="str">
            <v>2.1. Davek na dodano vrednost po obračunu - neto vplačila</v>
          </cell>
          <cell r="D76">
            <v>117720344.26443002</v>
          </cell>
          <cell r="E76">
            <v>216225000</v>
          </cell>
          <cell r="F76" t="str">
            <v xml:space="preserve"> </v>
          </cell>
          <cell r="G76">
            <v>127.37532650455201</v>
          </cell>
          <cell r="H76">
            <v>16.96540542199449</v>
          </cell>
          <cell r="I76">
            <v>0</v>
          </cell>
          <cell r="J76">
            <v>8250000</v>
          </cell>
          <cell r="K76">
            <v>-4313042.8646600004</v>
          </cell>
          <cell r="L76">
            <v>3936957.1353399996</v>
          </cell>
          <cell r="M76">
            <v>15.119541068893996</v>
          </cell>
          <cell r="N76">
            <v>21768767.291097999</v>
          </cell>
          <cell r="O76">
            <v>9275453.1713979952</v>
          </cell>
          <cell r="P76">
            <v>-3291783.1824760027</v>
          </cell>
          <cell r="Q76">
            <v>31689394.415359985</v>
          </cell>
          <cell r="R76">
            <v>26986779.153541997</v>
          </cell>
          <cell r="S76">
            <v>9581245.6536299959</v>
          </cell>
          <cell r="T76">
            <v>-3922877.6828880012</v>
          </cell>
          <cell r="U76">
            <v>8746394.5228204355</v>
          </cell>
          <cell r="V76">
            <v>23147958.624127999</v>
          </cell>
          <cell r="W76">
            <v>8549479.6446159966</v>
          </cell>
          <cell r="X76">
            <v>19748463.999999993</v>
          </cell>
          <cell r="Y76">
            <v>124526838.33120841</v>
          </cell>
          <cell r="Z76" t="str">
            <v xml:space="preserve"> </v>
          </cell>
          <cell r="AA76">
            <v>105.78191824812309</v>
          </cell>
          <cell r="AB76">
            <v>-1.872060994319952</v>
          </cell>
        </row>
        <row r="77">
          <cell r="C77" t="str">
            <v xml:space="preserve">      -  Vplačila DDV</v>
          </cell>
          <cell r="D77">
            <v>279591442.16850996</v>
          </cell>
          <cell r="G77" t="str">
            <v>…</v>
          </cell>
          <cell r="H77" t="str">
            <v>…</v>
          </cell>
          <cell r="I77">
            <v>0</v>
          </cell>
          <cell r="J77">
            <v>22000000</v>
          </cell>
          <cell r="K77">
            <v>9500000</v>
          </cell>
          <cell r="L77">
            <v>31500000</v>
          </cell>
          <cell r="M77">
            <v>78.083394254906437</v>
          </cell>
          <cell r="N77">
            <v>36000000</v>
          </cell>
          <cell r="O77">
            <v>23829881.219133995</v>
          </cell>
          <cell r="P77">
            <v>11564686.997851998</v>
          </cell>
          <cell r="Q77">
            <v>102894568.216986</v>
          </cell>
          <cell r="R77">
            <v>42057257.689461999</v>
          </cell>
          <cell r="S77">
            <v>24463017.162583999</v>
          </cell>
          <cell r="T77">
            <v>10914386.640149999</v>
          </cell>
          <cell r="U77">
            <v>24347409.882168435</v>
          </cell>
          <cell r="V77">
            <v>39127754.309643999</v>
          </cell>
          <cell r="W77">
            <v>25955790.566615999</v>
          </cell>
          <cell r="X77">
            <v>39842857.999999993</v>
          </cell>
          <cell r="Y77">
            <v>309603042.46761048</v>
          </cell>
          <cell r="AA77">
            <v>110.73409116757318</v>
          </cell>
          <cell r="AB77">
            <v>2.721791435596657</v>
          </cell>
        </row>
        <row r="78">
          <cell r="C78" t="str">
            <v xml:space="preserve">      -  Vračila DDV</v>
          </cell>
          <cell r="D78">
            <v>161871099</v>
          </cell>
          <cell r="G78" t="str">
            <v>…</v>
          </cell>
          <cell r="H78" t="str">
            <v>…</v>
          </cell>
          <cell r="I78">
            <v>0</v>
          </cell>
          <cell r="J78">
            <v>13750000</v>
          </cell>
          <cell r="K78">
            <v>13813042.86466</v>
          </cell>
          <cell r="L78">
            <v>27563042.864660002</v>
          </cell>
          <cell r="M78">
            <v>192.713270148584</v>
          </cell>
          <cell r="N78">
            <v>14231232.708902001</v>
          </cell>
          <cell r="O78">
            <v>14554428.047736</v>
          </cell>
          <cell r="P78">
            <v>14856470.180328</v>
          </cell>
          <cell r="Q78">
            <v>71205173.801625997</v>
          </cell>
          <cell r="R78">
            <v>15070478.53592</v>
          </cell>
          <cell r="S78">
            <v>14881771.508954003</v>
          </cell>
          <cell r="T78">
            <v>14837264.323038001</v>
          </cell>
          <cell r="U78">
            <v>15601015.359347999</v>
          </cell>
          <cell r="V78">
            <v>15979795.685516</v>
          </cell>
          <cell r="W78">
            <v>17406310.922000002</v>
          </cell>
          <cell r="X78">
            <v>20094394</v>
          </cell>
          <cell r="Y78">
            <v>185076204.13640198</v>
          </cell>
          <cell r="AA78">
            <v>114.33554555430676</v>
          </cell>
          <cell r="AB78">
            <v>6.0626582136426492</v>
          </cell>
        </row>
        <row r="79">
          <cell r="C79" t="str">
            <v>2.2. Davek na dodano vrednost od uvoza</v>
          </cell>
          <cell r="D79">
            <v>282148848.92408001</v>
          </cell>
          <cell r="E79">
            <v>215200000</v>
          </cell>
          <cell r="F79" t="str">
            <v xml:space="preserve"> </v>
          </cell>
          <cell r="G79">
            <v>246.58844945632379</v>
          </cell>
          <cell r="H79">
            <v>126.43567443188593</v>
          </cell>
          <cell r="I79">
            <v>0</v>
          </cell>
          <cell r="J79">
            <v>18666029.226837486</v>
          </cell>
          <cell r="K79">
            <v>28517154.205323458</v>
          </cell>
          <cell r="L79">
            <v>47183183.432160944</v>
          </cell>
          <cell r="M79">
            <v>113.83680000000001</v>
          </cell>
          <cell r="N79">
            <v>24730705.357752837</v>
          </cell>
          <cell r="O79">
            <v>26308806.414246343</v>
          </cell>
          <cell r="P79">
            <v>29843210.14090668</v>
          </cell>
          <cell r="Q79">
            <v>128065905.3450668</v>
          </cell>
          <cell r="R79">
            <v>26024362.208711777</v>
          </cell>
          <cell r="S79">
            <v>28416188.484693173</v>
          </cell>
          <cell r="T79">
            <v>22603694.941366795</v>
          </cell>
          <cell r="U79">
            <v>27240451.961389352</v>
          </cell>
          <cell r="V79">
            <v>29941533.974011235</v>
          </cell>
          <cell r="W79">
            <v>30872740.512768004</v>
          </cell>
          <cell r="X79">
            <v>28024343.424000002</v>
          </cell>
          <cell r="Y79">
            <v>321189220.85200721</v>
          </cell>
          <cell r="Z79" t="str">
            <v xml:space="preserve"> </v>
          </cell>
          <cell r="AA79">
            <v>113.83680000000003</v>
          </cell>
          <cell r="AB79">
            <v>5.6000000000000227</v>
          </cell>
        </row>
        <row r="80">
          <cell r="C80" t="str">
            <v xml:space="preserve"> od tega:  -  Vračila DDV od uvoza</v>
          </cell>
          <cell r="D80">
            <v>0</v>
          </cell>
          <cell r="E80" t="str">
            <v xml:space="preserve"> 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>
            <v>0</v>
          </cell>
          <cell r="Z80" t="str">
            <v xml:space="preserve"> </v>
          </cell>
        </row>
        <row r="81">
          <cell r="D81" t="str">
            <v xml:space="preserve"> </v>
          </cell>
          <cell r="T81" t="str">
            <v xml:space="preserve"> </v>
          </cell>
          <cell r="U81" t="str">
            <v xml:space="preserve"> </v>
          </cell>
          <cell r="Y81" t="str">
            <v xml:space="preserve"> </v>
          </cell>
        </row>
        <row r="82">
          <cell r="A82">
            <v>7041</v>
          </cell>
          <cell r="C82" t="str">
            <v xml:space="preserve">Drugi davki na blago in storitve </v>
          </cell>
          <cell r="D82">
            <v>7761896.0202599987</v>
          </cell>
          <cell r="E82">
            <v>6000000</v>
          </cell>
          <cell r="F82">
            <v>1761896.0202599987</v>
          </cell>
          <cell r="G82">
            <v>41.603402349846526</v>
          </cell>
          <cell r="H82">
            <v>-61.796692057073898</v>
          </cell>
          <cell r="I82">
            <v>1084960.0259541799</v>
          </cell>
          <cell r="J82">
            <v>181712.44952114995</v>
          </cell>
          <cell r="K82">
            <v>1253690.6414248599</v>
          </cell>
          <cell r="L82">
            <v>2520363.1169001898</v>
          </cell>
          <cell r="M82">
            <v>102.76417451389244</v>
          </cell>
          <cell r="N82">
            <v>1005202.32289052</v>
          </cell>
          <cell r="O82">
            <v>1101338.3200356695</v>
          </cell>
          <cell r="P82">
            <v>218443.88518832001</v>
          </cell>
          <cell r="Q82">
            <v>4845347.6450146986</v>
          </cell>
          <cell r="R82">
            <v>430774.84707125998</v>
          </cell>
          <cell r="S82">
            <v>499004.44080524985</v>
          </cell>
          <cell r="T82">
            <v>177195.65548468</v>
          </cell>
          <cell r="U82">
            <v>950514.19154398993</v>
          </cell>
          <cell r="V82">
            <v>795089.25248443987</v>
          </cell>
          <cell r="W82">
            <v>303377.58</v>
          </cell>
          <cell r="X82">
            <v>0</v>
          </cell>
          <cell r="Y82">
            <v>8001303.6124043185</v>
          </cell>
          <cell r="Z82" t="e">
            <v>#VALUE!</v>
          </cell>
          <cell r="AA82">
            <v>103.08439576515096</v>
          </cell>
          <cell r="AB82">
            <v>-4.3744009599712825</v>
          </cell>
        </row>
        <row r="83">
          <cell r="C83" t="str">
            <v xml:space="preserve">                                 - dinamizirani sprejeti proračun</v>
          </cell>
          <cell r="D83">
            <v>11826945</v>
          </cell>
          <cell r="E83" t="str">
            <v xml:space="preserve"> </v>
          </cell>
          <cell r="I83">
            <v>1052764</v>
          </cell>
          <cell r="J83">
            <v>1052764</v>
          </cell>
          <cell r="K83">
            <v>1052764</v>
          </cell>
          <cell r="L83">
            <v>3158292</v>
          </cell>
          <cell r="N83">
            <v>1052764</v>
          </cell>
          <cell r="O83">
            <v>1052764</v>
          </cell>
          <cell r="P83">
            <v>1052764</v>
          </cell>
          <cell r="Q83">
            <v>6316584</v>
          </cell>
          <cell r="R83">
            <v>1052764</v>
          </cell>
          <cell r="S83">
            <v>1052764</v>
          </cell>
          <cell r="T83">
            <v>1052764</v>
          </cell>
          <cell r="U83">
            <v>1052764</v>
          </cell>
          <cell r="V83">
            <v>824000</v>
          </cell>
          <cell r="W83">
            <v>246541</v>
          </cell>
          <cell r="X83">
            <v>0</v>
          </cell>
          <cell r="Y83">
            <v>11598181</v>
          </cell>
          <cell r="Z83" t="str">
            <v xml:space="preserve"> </v>
          </cell>
        </row>
        <row r="84">
          <cell r="C84" t="str">
            <v xml:space="preserve"> - posebni prometni davek od alkoholnih pijač</v>
          </cell>
          <cell r="D84">
            <v>151737.99482000002</v>
          </cell>
          <cell r="E84">
            <v>0</v>
          </cell>
          <cell r="F84">
            <v>151737.99482000002</v>
          </cell>
          <cell r="G84" t="str">
            <v>…</v>
          </cell>
          <cell r="H84" t="str">
            <v>…</v>
          </cell>
          <cell r="I84">
            <v>119521.65462468</v>
          </cell>
          <cell r="J84">
            <v>6545.4158154000006</v>
          </cell>
          <cell r="K84">
            <v>5714.6538433599999</v>
          </cell>
          <cell r="L84">
            <v>131781.72428344001</v>
          </cell>
          <cell r="M84">
            <v>107.8</v>
          </cell>
          <cell r="N84">
            <v>8868.0994525200003</v>
          </cell>
          <cell r="O84">
            <v>7877.0647309200012</v>
          </cell>
          <cell r="P84">
            <v>6471.1665603200008</v>
          </cell>
          <cell r="Q84">
            <v>154998.05502720003</v>
          </cell>
          <cell r="R84">
            <v>5049.3219992600007</v>
          </cell>
          <cell r="S84">
            <v>100</v>
          </cell>
          <cell r="T84">
            <v>380.85476968000006</v>
          </cell>
          <cell r="U84">
            <v>2003.35043524</v>
          </cell>
          <cell r="V84">
            <v>1052.8240969400003</v>
          </cell>
          <cell r="W84">
            <v>307.23</v>
          </cell>
          <cell r="X84">
            <v>0</v>
          </cell>
          <cell r="Y84">
            <v>163891.63632832002</v>
          </cell>
          <cell r="Z84" t="str">
            <v xml:space="preserve"> </v>
          </cell>
          <cell r="AA84" t="str">
            <v>…</v>
          </cell>
          <cell r="AB84" t="str">
            <v>…</v>
          </cell>
        </row>
        <row r="85">
          <cell r="C85" t="str">
            <v xml:space="preserve"> - Taksa za obremenjevanje zraka (CO2 taksa)</v>
          </cell>
          <cell r="D85">
            <v>7610158.02544</v>
          </cell>
          <cell r="E85">
            <v>6000000</v>
          </cell>
          <cell r="F85">
            <v>1610158.02544</v>
          </cell>
          <cell r="G85">
            <v>50.530214451752911</v>
          </cell>
          <cell r="H85">
            <v>-53.599435765148847</v>
          </cell>
          <cell r="I85">
            <v>965438.37132949999</v>
          </cell>
          <cell r="J85">
            <v>175167.03370574996</v>
          </cell>
          <cell r="K85">
            <v>1247975.9875814999</v>
          </cell>
          <cell r="L85">
            <v>2388581.3926167497</v>
          </cell>
          <cell r="M85">
            <v>102.5</v>
          </cell>
          <cell r="N85">
            <v>996334.22343799996</v>
          </cell>
          <cell r="O85">
            <v>1093461.2553047496</v>
          </cell>
          <cell r="P85">
            <v>211972.718628</v>
          </cell>
          <cell r="Q85">
            <v>4690349.5899874996</v>
          </cell>
          <cell r="R85">
            <v>425725.52507199999</v>
          </cell>
          <cell r="S85">
            <v>498904.44080524985</v>
          </cell>
          <cell r="T85">
            <v>176814.80071499999</v>
          </cell>
          <cell r="U85">
            <v>948510.84110874997</v>
          </cell>
          <cell r="V85">
            <v>794036.42838749988</v>
          </cell>
          <cell r="W85">
            <v>303070.34999999998</v>
          </cell>
          <cell r="X85">
            <v>0</v>
          </cell>
          <cell r="Y85">
            <v>7837411.9760759994</v>
          </cell>
          <cell r="Z85" t="str">
            <v xml:space="preserve"> </v>
          </cell>
          <cell r="AA85">
            <v>102.98619226928419</v>
          </cell>
          <cell r="AB85">
            <v>-4.4654988225564125</v>
          </cell>
        </row>
        <row r="86">
          <cell r="D86" t="str">
            <v xml:space="preserve"> </v>
          </cell>
          <cell r="W86" t="str">
            <v xml:space="preserve"> </v>
          </cell>
          <cell r="X86" t="str">
            <v xml:space="preserve"> </v>
          </cell>
          <cell r="Y86" t="str">
            <v xml:space="preserve"> </v>
          </cell>
        </row>
        <row r="87">
          <cell r="A87">
            <v>7042</v>
          </cell>
          <cell r="C87" t="str">
            <v>Trošarine (akcize) - neto vplačila</v>
          </cell>
          <cell r="D87">
            <v>134033250.11741999</v>
          </cell>
          <cell r="E87">
            <v>147000000</v>
          </cell>
          <cell r="F87">
            <v>-12966749.882580012</v>
          </cell>
          <cell r="G87">
            <v>191.28837397838456</v>
          </cell>
          <cell r="H87">
            <v>75.655072523769093</v>
          </cell>
          <cell r="I87">
            <v>0</v>
          </cell>
          <cell r="J87">
            <v>1350000</v>
          </cell>
          <cell r="K87">
            <v>19450000</v>
          </cell>
          <cell r="L87">
            <v>20800000</v>
          </cell>
          <cell r="M87">
            <v>104.98665030468601</v>
          </cell>
          <cell r="N87">
            <v>11350000</v>
          </cell>
          <cell r="O87">
            <v>11600000</v>
          </cell>
          <cell r="P87">
            <v>1550000</v>
          </cell>
          <cell r="Q87">
            <v>45300000</v>
          </cell>
          <cell r="R87">
            <v>23350000</v>
          </cell>
          <cell r="S87">
            <v>11950000</v>
          </cell>
          <cell r="T87">
            <v>1350000</v>
          </cell>
          <cell r="U87">
            <v>23750000</v>
          </cell>
          <cell r="V87">
            <v>11500000</v>
          </cell>
          <cell r="W87">
            <v>11500000</v>
          </cell>
          <cell r="X87">
            <v>12300000</v>
          </cell>
          <cell r="Y87">
            <v>141000000</v>
          </cell>
          <cell r="Z87" t="e">
            <v>#VALUE!</v>
          </cell>
          <cell r="AA87">
            <v>105.1977773250121</v>
          </cell>
          <cell r="AB87">
            <v>-2.4139356910833953</v>
          </cell>
        </row>
        <row r="88">
          <cell r="C88" t="str">
            <v xml:space="preserve">                                 - dinamizirani sprejeti proračun</v>
          </cell>
          <cell r="D88">
            <v>24910000</v>
          </cell>
          <cell r="E88" t="str">
            <v xml:space="preserve"> 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12590000</v>
          </cell>
          <cell r="W88">
            <v>4250000</v>
          </cell>
          <cell r="X88">
            <v>20660000</v>
          </cell>
          <cell r="Y88">
            <v>37500000</v>
          </cell>
          <cell r="Z88" t="str">
            <v xml:space="preserve"> </v>
          </cell>
        </row>
        <row r="89">
          <cell r="C89" t="str">
            <v xml:space="preserve">   - trošarine od mineralnih olj in plina</v>
          </cell>
          <cell r="D89">
            <v>94542183.249629989</v>
          </cell>
          <cell r="E89">
            <v>111200000</v>
          </cell>
          <cell r="F89">
            <v>-16657816.750370011</v>
          </cell>
          <cell r="G89" t="str">
            <v>…</v>
          </cell>
          <cell r="H89" t="str">
            <v>…</v>
          </cell>
          <cell r="I89">
            <v>0</v>
          </cell>
          <cell r="J89">
            <v>950000</v>
          </cell>
          <cell r="K89">
            <v>14800000</v>
          </cell>
          <cell r="L89">
            <v>15750000</v>
          </cell>
          <cell r="M89">
            <v>105.59319683287714</v>
          </cell>
          <cell r="N89">
            <v>8200000</v>
          </cell>
          <cell r="O89">
            <v>8200000</v>
          </cell>
          <cell r="P89">
            <v>1150000</v>
          </cell>
          <cell r="Q89">
            <v>33300000</v>
          </cell>
          <cell r="R89">
            <v>16200000</v>
          </cell>
          <cell r="S89">
            <v>8450000</v>
          </cell>
          <cell r="T89">
            <v>1050000</v>
          </cell>
          <cell r="U89">
            <v>16600000</v>
          </cell>
          <cell r="V89">
            <v>8700000</v>
          </cell>
          <cell r="W89">
            <v>8500000</v>
          </cell>
          <cell r="X89">
            <v>8800000</v>
          </cell>
          <cell r="Y89">
            <v>101600000</v>
          </cell>
          <cell r="Z89" t="str">
            <v xml:space="preserve"> </v>
          </cell>
          <cell r="AA89">
            <v>107.46525678567681</v>
          </cell>
          <cell r="AB89">
            <v>-0.31052246226640534</v>
          </cell>
        </row>
        <row r="90">
          <cell r="C90" t="str">
            <v xml:space="preserve">   - trošarine od alkohola in alkoholnih pijač</v>
          </cell>
          <cell r="D90">
            <v>10773410.242090002</v>
          </cell>
          <cell r="E90">
            <v>10460000</v>
          </cell>
          <cell r="F90">
            <v>313410.2420900017</v>
          </cell>
          <cell r="G90" t="str">
            <v>…</v>
          </cell>
          <cell r="H90" t="str">
            <v>…</v>
          </cell>
          <cell r="I90">
            <v>0</v>
          </cell>
          <cell r="J90">
            <v>150000</v>
          </cell>
          <cell r="K90">
            <v>1150000</v>
          </cell>
          <cell r="L90">
            <v>1300000</v>
          </cell>
          <cell r="M90">
            <v>102.21063082638378</v>
          </cell>
          <cell r="N90">
            <v>800000</v>
          </cell>
          <cell r="O90">
            <v>900000</v>
          </cell>
          <cell r="P90">
            <v>150000</v>
          </cell>
          <cell r="Q90">
            <v>3150000</v>
          </cell>
          <cell r="R90">
            <v>2250000</v>
          </cell>
          <cell r="S90">
            <v>1000000</v>
          </cell>
          <cell r="T90">
            <v>100000</v>
          </cell>
          <cell r="U90">
            <v>2250000</v>
          </cell>
          <cell r="V90">
            <v>800000</v>
          </cell>
          <cell r="W90">
            <v>800000</v>
          </cell>
          <cell r="X90">
            <v>1000000</v>
          </cell>
          <cell r="Y90">
            <v>11350000</v>
          </cell>
          <cell r="Z90" t="str">
            <v xml:space="preserve"> </v>
          </cell>
          <cell r="AA90">
            <v>105.35197068480093</v>
          </cell>
          <cell r="AB90">
            <v>-2.27089917921991</v>
          </cell>
        </row>
        <row r="91">
          <cell r="C91" t="str">
            <v xml:space="preserve">   - trošarine od tobačnih izdelkov</v>
          </cell>
          <cell r="D91">
            <v>28681722.984149996</v>
          </cell>
          <cell r="E91">
            <v>25340000</v>
          </cell>
          <cell r="F91">
            <v>3341722.9841499962</v>
          </cell>
          <cell r="G91" t="str">
            <v>…</v>
          </cell>
          <cell r="H91" t="str">
            <v>…</v>
          </cell>
          <cell r="I91">
            <v>0</v>
          </cell>
          <cell r="J91">
            <v>250000</v>
          </cell>
          <cell r="K91">
            <v>3500000</v>
          </cell>
          <cell r="L91">
            <v>3800000</v>
          </cell>
          <cell r="M91">
            <v>105.06362478524751</v>
          </cell>
          <cell r="N91">
            <v>2350000</v>
          </cell>
          <cell r="O91">
            <v>2500000</v>
          </cell>
          <cell r="P91">
            <v>250000</v>
          </cell>
          <cell r="Q91">
            <v>8850000</v>
          </cell>
          <cell r="R91">
            <v>4900000</v>
          </cell>
          <cell r="S91">
            <v>2500000</v>
          </cell>
          <cell r="T91">
            <v>200000</v>
          </cell>
          <cell r="U91">
            <v>4900000</v>
          </cell>
          <cell r="V91">
            <v>2000000</v>
          </cell>
          <cell r="W91">
            <v>2200000</v>
          </cell>
          <cell r="X91">
            <v>2500000</v>
          </cell>
          <cell r="Y91">
            <v>28050000</v>
          </cell>
          <cell r="Z91" t="str">
            <v xml:space="preserve"> </v>
          </cell>
          <cell r="AA91">
            <v>97.797471984165327</v>
          </cell>
          <cell r="AB91">
            <v>-9.2787829460432931</v>
          </cell>
        </row>
        <row r="92">
          <cell r="C92" t="str">
            <v xml:space="preserve">   - zamudne obresti</v>
          </cell>
          <cell r="D92">
            <v>35933.64155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 xml:space="preserve"> 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 xml:space="preserve"> </v>
          </cell>
          <cell r="AA92" t="str">
            <v xml:space="preserve"> </v>
          </cell>
          <cell r="AB92" t="str">
            <v xml:space="preserve"> </v>
          </cell>
        </row>
        <row r="93">
          <cell r="C93" t="str">
            <v xml:space="preserve"> Vračila (so že upoštevana v neto vplačilih)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5">
          <cell r="A95">
            <v>7043</v>
          </cell>
          <cell r="C95" t="str">
            <v>Dobički fiskalnih monopolov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 xml:space="preserve"> </v>
          </cell>
          <cell r="D96">
            <v>0</v>
          </cell>
          <cell r="E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7044</v>
          </cell>
          <cell r="C97" t="str">
            <v>Davki na posebne storitve</v>
          </cell>
          <cell r="D97">
            <v>15312319.317160001</v>
          </cell>
          <cell r="E97">
            <v>15878000</v>
          </cell>
          <cell r="F97">
            <v>-565680.68283999898</v>
          </cell>
          <cell r="G97">
            <v>156.1601648250853</v>
          </cell>
          <cell r="H97">
            <v>43.397763843053525</v>
          </cell>
          <cell r="I97">
            <v>1403439.7147256793</v>
          </cell>
          <cell r="J97">
            <v>1855734.0349427729</v>
          </cell>
          <cell r="K97">
            <v>1539822.3391403444</v>
          </cell>
          <cell r="L97">
            <v>4798996.0888087964</v>
          </cell>
          <cell r="M97">
            <v>109.38539842260495</v>
          </cell>
          <cell r="N97">
            <v>1559125.6971198674</v>
          </cell>
          <cell r="O97">
            <v>1296977.7661862778</v>
          </cell>
          <cell r="P97">
            <v>1462836.4461637642</v>
          </cell>
          <cell r="Q97">
            <v>9117935.9982787054</v>
          </cell>
          <cell r="R97">
            <v>1410623.1199854938</v>
          </cell>
          <cell r="S97">
            <v>1317874.2498376223</v>
          </cell>
          <cell r="T97">
            <v>1261261.439566198</v>
          </cell>
          <cell r="U97">
            <v>1155393.54839743</v>
          </cell>
          <cell r="V97">
            <v>1205882.5391504802</v>
          </cell>
          <cell r="W97">
            <v>1176281.4920000001</v>
          </cell>
          <cell r="X97">
            <v>0</v>
          </cell>
          <cell r="Y97">
            <v>16645252.387215929</v>
          </cell>
          <cell r="Z97" t="e">
            <v>#VALUE!</v>
          </cell>
          <cell r="AA97">
            <v>108.70497174495411</v>
          </cell>
          <cell r="AB97">
            <v>0.83949141461421561</v>
          </cell>
        </row>
        <row r="98">
          <cell r="C98" t="str">
            <v xml:space="preserve">                                 - dinamizirani sprejeti proračun</v>
          </cell>
          <cell r="D98">
            <v>15284415</v>
          </cell>
          <cell r="E98" t="str">
            <v xml:space="preserve"> </v>
          </cell>
          <cell r="I98">
            <v>1266765</v>
          </cell>
          <cell r="J98">
            <v>1266765</v>
          </cell>
          <cell r="K98">
            <v>1266765</v>
          </cell>
          <cell r="L98">
            <v>3800295</v>
          </cell>
          <cell r="N98">
            <v>1266765</v>
          </cell>
          <cell r="O98">
            <v>1266765</v>
          </cell>
          <cell r="P98">
            <v>1266765</v>
          </cell>
          <cell r="Q98">
            <v>7600590</v>
          </cell>
          <cell r="R98">
            <v>1266765</v>
          </cell>
          <cell r="S98">
            <v>1266765</v>
          </cell>
          <cell r="T98">
            <v>1266765</v>
          </cell>
          <cell r="U98">
            <v>1266765</v>
          </cell>
          <cell r="V98">
            <v>1350000</v>
          </cell>
          <cell r="W98">
            <v>1350000</v>
          </cell>
          <cell r="X98">
            <v>0</v>
          </cell>
          <cell r="Y98">
            <v>15367650</v>
          </cell>
          <cell r="Z98" t="str">
            <v xml:space="preserve"> </v>
          </cell>
        </row>
        <row r="99">
          <cell r="C99" t="str">
            <v xml:space="preserve"> - posebni prometni davek od posebnih iger na srečo</v>
          </cell>
          <cell r="D99">
            <v>45088.657930000001</v>
          </cell>
          <cell r="E99">
            <v>0</v>
          </cell>
          <cell r="F99">
            <v>45088.657930000001</v>
          </cell>
          <cell r="G99" t="str">
            <v>…</v>
          </cell>
          <cell r="H99" t="str">
            <v>…</v>
          </cell>
          <cell r="I99">
            <v>7000</v>
          </cell>
          <cell r="J99">
            <v>5357.8728618800005</v>
          </cell>
          <cell r="K99">
            <v>5300</v>
          </cell>
          <cell r="L99">
            <v>17657.872861880001</v>
          </cell>
          <cell r="M99">
            <v>96.954059240563595</v>
          </cell>
          <cell r="N99">
            <v>400</v>
          </cell>
          <cell r="O99">
            <v>387.09500983999999</v>
          </cell>
          <cell r="P99">
            <v>204.80917688</v>
          </cell>
          <cell r="Q99">
            <v>18649.777048600001</v>
          </cell>
          <cell r="R99">
            <v>107.72877654</v>
          </cell>
          <cell r="S99">
            <v>145.48691234</v>
          </cell>
          <cell r="T99">
            <v>179.33743828000001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19132.330175759998</v>
          </cell>
          <cell r="Z99" t="str">
            <v xml:space="preserve"> </v>
          </cell>
          <cell r="AA99" t="str">
            <v>…</v>
          </cell>
          <cell r="AB99" t="str">
            <v>…</v>
          </cell>
        </row>
        <row r="100">
          <cell r="C100" t="str">
            <v xml:space="preserve"> - davek od iger na srečo (nov v letu 1999)</v>
          </cell>
          <cell r="D100">
            <v>6086713.6574300006</v>
          </cell>
          <cell r="E100">
            <v>6278000</v>
          </cell>
          <cell r="F100">
            <v>-191286.3425699994</v>
          </cell>
          <cell r="G100">
            <v>281.00781879429189</v>
          </cell>
          <cell r="H100">
            <v>158.04207419126891</v>
          </cell>
          <cell r="I100">
            <v>565901.78360893927</v>
          </cell>
          <cell r="J100">
            <v>602916.95103669271</v>
          </cell>
          <cell r="K100">
            <v>497587.59289910446</v>
          </cell>
          <cell r="L100">
            <v>1666406.3275447367</v>
          </cell>
          <cell r="M100">
            <v>112.63485210357116</v>
          </cell>
          <cell r="N100">
            <v>565232.96088776737</v>
          </cell>
          <cell r="O100">
            <v>527490.72233250795</v>
          </cell>
          <cell r="P100">
            <v>575997.32021253416</v>
          </cell>
          <cell r="Q100">
            <v>3352407.250583922</v>
          </cell>
          <cell r="R100">
            <v>514785.76001936395</v>
          </cell>
          <cell r="S100">
            <v>512323.58585263253</v>
          </cell>
          <cell r="T100">
            <v>676635.10111947812</v>
          </cell>
          <cell r="U100">
            <v>546107.41781288001</v>
          </cell>
          <cell r="V100">
            <v>547756.18429532007</v>
          </cell>
          <cell r="W100">
            <v>596242.19800000009</v>
          </cell>
          <cell r="X100">
            <v>0</v>
          </cell>
          <cell r="Y100">
            <v>6728977.5780772204</v>
          </cell>
          <cell r="Z100" t="str">
            <v xml:space="preserve"> </v>
          </cell>
          <cell r="AA100">
            <v>110.55189970803396</v>
          </cell>
          <cell r="AB100">
            <v>2.5527826605138841</v>
          </cell>
        </row>
        <row r="101">
          <cell r="C101" t="str">
            <v xml:space="preserve"> - davek od prometa zavarovalnih poslov (nov v letu 1999)</v>
          </cell>
          <cell r="D101">
            <v>9180517.0017999988</v>
          </cell>
          <cell r="E101">
            <v>9600000</v>
          </cell>
          <cell r="F101">
            <v>-419482.9982000012</v>
          </cell>
          <cell r="G101">
            <v>328.3891844352292</v>
          </cell>
          <cell r="H101">
            <v>201.55113354933809</v>
          </cell>
          <cell r="I101">
            <v>830537.9311167401</v>
          </cell>
          <cell r="J101">
            <v>1247459.2110442002</v>
          </cell>
          <cell r="K101">
            <v>1036934.7462412401</v>
          </cell>
          <cell r="L101">
            <v>3114931.8884021807</v>
          </cell>
          <cell r="M101">
            <v>107.8</v>
          </cell>
          <cell r="N101">
            <v>993492.73623210005</v>
          </cell>
          <cell r="O101">
            <v>769099.94884392992</v>
          </cell>
          <cell r="P101">
            <v>886634.31677434989</v>
          </cell>
          <cell r="Q101">
            <v>5764158.8902525604</v>
          </cell>
          <cell r="R101">
            <v>895729.63118958997</v>
          </cell>
          <cell r="S101">
            <v>805405.17707264982</v>
          </cell>
          <cell r="T101">
            <v>584447.00100843993</v>
          </cell>
          <cell r="U101">
            <v>609236.13058454997</v>
          </cell>
          <cell r="V101">
            <v>658126.35485516</v>
          </cell>
          <cell r="W101">
            <v>580039.29399999999</v>
          </cell>
          <cell r="X101">
            <v>0</v>
          </cell>
          <cell r="Y101">
            <v>9897142.4789629485</v>
          </cell>
          <cell r="Z101" t="str">
            <v xml:space="preserve"> </v>
          </cell>
          <cell r="AA101">
            <v>107.80593812987267</v>
          </cell>
          <cell r="AB101">
            <v>5.5084692696283355E-3</v>
          </cell>
        </row>
        <row r="103">
          <cell r="A103">
            <v>7045</v>
          </cell>
          <cell r="C103" t="str">
            <v>Dovoljenja za poslovanje in za opravljanje dejavnosti</v>
          </cell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 xml:space="preserve">                                 - dinamizirani sprejeti proračun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7046</v>
          </cell>
          <cell r="C105" t="str">
            <v>Pristojbine za motorna vozila</v>
          </cell>
          <cell r="D105">
            <v>16039347.605929997</v>
          </cell>
          <cell r="E105">
            <v>15900000.226176003</v>
          </cell>
          <cell r="F105">
            <v>139347.37975399382</v>
          </cell>
          <cell r="G105">
            <v>108.36209441053145</v>
          </cell>
          <cell r="H105">
            <v>-0.49394452660105514</v>
          </cell>
          <cell r="I105">
            <v>1104254.81119493</v>
          </cell>
          <cell r="J105">
            <v>1333185.7186448202</v>
          </cell>
          <cell r="K105">
            <v>1780438.8604336702</v>
          </cell>
          <cell r="L105">
            <v>4217879.3902734201</v>
          </cell>
          <cell r="M105">
            <v>107.3</v>
          </cell>
          <cell r="N105">
            <v>1520986.42055206</v>
          </cell>
          <cell r="O105">
            <v>1795692.0306679199</v>
          </cell>
          <cell r="P105">
            <v>1742521.2268325402</v>
          </cell>
          <cell r="Q105">
            <v>9277079.0683259405</v>
          </cell>
          <cell r="R105">
            <v>1454981.5210592197</v>
          </cell>
          <cell r="S105">
            <v>1252816.19041656</v>
          </cell>
          <cell r="T105">
            <v>1342415.8823275198</v>
          </cell>
          <cell r="U105">
            <v>1405931.3491654203</v>
          </cell>
          <cell r="V105">
            <v>1413856.7695051802</v>
          </cell>
          <cell r="W105">
            <v>1143381.328</v>
          </cell>
          <cell r="X105">
            <v>0</v>
          </cell>
          <cell r="Y105">
            <v>17290462.108799841</v>
          </cell>
          <cell r="Z105" t="str">
            <v xml:space="preserve"> </v>
          </cell>
          <cell r="AA105">
            <v>107.80028298911166</v>
          </cell>
          <cell r="AB105">
            <v>2.6251309060398853E-4</v>
          </cell>
        </row>
        <row r="106">
          <cell r="C106" t="str">
            <v xml:space="preserve">                                 - dinamizirani sprejeti proračun</v>
          </cell>
          <cell r="D106">
            <v>12479272</v>
          </cell>
          <cell r="E106" t="str">
            <v xml:space="preserve"> </v>
          </cell>
          <cell r="I106">
            <v>1029128</v>
          </cell>
          <cell r="J106">
            <v>1029128</v>
          </cell>
          <cell r="K106">
            <v>1029128</v>
          </cell>
          <cell r="L106">
            <v>3087384</v>
          </cell>
          <cell r="N106">
            <v>1029128</v>
          </cell>
          <cell r="O106">
            <v>1029128</v>
          </cell>
          <cell r="P106">
            <v>1029128</v>
          </cell>
          <cell r="Q106">
            <v>6174768</v>
          </cell>
          <cell r="R106">
            <v>1029128</v>
          </cell>
          <cell r="S106">
            <v>1029128</v>
          </cell>
          <cell r="T106">
            <v>1029128</v>
          </cell>
          <cell r="U106">
            <v>1029128</v>
          </cell>
          <cell r="V106">
            <v>1408985</v>
          </cell>
          <cell r="W106">
            <v>1158864</v>
          </cell>
          <cell r="X106">
            <v>0</v>
          </cell>
          <cell r="Y106">
            <v>12859129</v>
          </cell>
          <cell r="Z106" t="str">
            <v xml:space="preserve"> </v>
          </cell>
        </row>
        <row r="108">
          <cell r="A108">
            <v>7047</v>
          </cell>
          <cell r="C108" t="str">
            <v>Drugi davki na uporabo blaga ali opravljanje storitev</v>
          </cell>
          <cell r="D108">
            <v>5076377.7784500001</v>
          </cell>
          <cell r="E108">
            <v>4000000.4</v>
          </cell>
          <cell r="F108">
            <v>1076377.3784500002</v>
          </cell>
          <cell r="G108">
            <v>91.985578735770801</v>
          </cell>
          <cell r="H108">
            <v>-15.532067276610846</v>
          </cell>
          <cell r="I108">
            <v>269924.84329272003</v>
          </cell>
          <cell r="J108">
            <v>278632.63556436001</v>
          </cell>
          <cell r="K108">
            <v>511789.2556669201</v>
          </cell>
          <cell r="L108">
            <v>1060346.734524</v>
          </cell>
          <cell r="M108">
            <v>107.8</v>
          </cell>
          <cell r="N108">
            <v>370542.22445856</v>
          </cell>
          <cell r="O108">
            <v>393183.8209252801</v>
          </cell>
          <cell r="P108">
            <v>440135.81555328</v>
          </cell>
          <cell r="Q108">
            <v>2264208.5954611199</v>
          </cell>
          <cell r="R108">
            <v>483454.46275280009</v>
          </cell>
          <cell r="S108">
            <v>472259.17906706</v>
          </cell>
          <cell r="T108">
            <v>378694.42988915998</v>
          </cell>
          <cell r="U108">
            <v>721437.32896774018</v>
          </cell>
          <cell r="V108">
            <v>498162.70703122002</v>
          </cell>
          <cell r="W108">
            <v>654118.54200000002</v>
          </cell>
          <cell r="X108">
            <v>0</v>
          </cell>
          <cell r="Y108">
            <v>5472335.2451691004</v>
          </cell>
          <cell r="Z108" t="str">
            <v xml:space="preserve"> </v>
          </cell>
          <cell r="AA108">
            <v>107.8</v>
          </cell>
          <cell r="AB108">
            <v>0</v>
          </cell>
        </row>
        <row r="109">
          <cell r="C109" t="str">
            <v>(vodna povračila.prenoč.taksa,odškod.za spr.namemb.,požarna taksa)</v>
          </cell>
          <cell r="D109" t="str">
            <v xml:space="preserve"> </v>
          </cell>
          <cell r="Q109" t="str">
            <v xml:space="preserve"> </v>
          </cell>
          <cell r="Y109" t="str">
            <v xml:space="preserve"> </v>
          </cell>
        </row>
        <row r="110">
          <cell r="C110" t="str">
            <v xml:space="preserve"> v tem:  vplačilo DARS odškodnine za spremembo namembnosti </v>
          </cell>
          <cell r="D110" t="str">
            <v xml:space="preserve"> </v>
          </cell>
          <cell r="Q110">
            <v>0</v>
          </cell>
          <cell r="Y110" t="str">
            <v xml:space="preserve"> </v>
          </cell>
        </row>
        <row r="111">
          <cell r="C111" t="str">
            <v xml:space="preserve">              kmetijskih zemljišč  (70%)</v>
          </cell>
          <cell r="Q111">
            <v>0</v>
          </cell>
        </row>
        <row r="112">
          <cell r="C112" t="str">
            <v xml:space="preserve">                                 - dinamizirani sprejeti proračun</v>
          </cell>
          <cell r="D112">
            <v>3254334</v>
          </cell>
          <cell r="E112" t="str">
            <v xml:space="preserve"> </v>
          </cell>
          <cell r="I112">
            <v>250394</v>
          </cell>
          <cell r="J112">
            <v>250394</v>
          </cell>
          <cell r="K112">
            <v>250394</v>
          </cell>
          <cell r="L112">
            <v>751182</v>
          </cell>
          <cell r="N112">
            <v>250394</v>
          </cell>
          <cell r="O112">
            <v>250394</v>
          </cell>
          <cell r="P112">
            <v>250394</v>
          </cell>
          <cell r="Q112">
            <v>1502364</v>
          </cell>
          <cell r="R112">
            <v>250394</v>
          </cell>
          <cell r="S112">
            <v>250394</v>
          </cell>
          <cell r="T112">
            <v>250394</v>
          </cell>
          <cell r="U112">
            <v>250394</v>
          </cell>
          <cell r="V112">
            <v>500000</v>
          </cell>
          <cell r="W112">
            <v>500000</v>
          </cell>
          <cell r="X112">
            <v>0</v>
          </cell>
          <cell r="Y112">
            <v>3503940</v>
          </cell>
          <cell r="Z112" t="str">
            <v xml:space="preserve"> </v>
          </cell>
        </row>
        <row r="113">
          <cell r="C113" t="str">
            <v xml:space="preserve">  v tem: - odškodnine za spremembo namembnosti kmetijskega zemljišča in gozda</v>
          </cell>
          <cell r="D113">
            <v>1500304.8413</v>
          </cell>
          <cell r="E113">
            <v>1200000</v>
          </cell>
          <cell r="F113">
            <v>300304.84129999997</v>
          </cell>
          <cell r="I113">
            <v>26576.671599940004</v>
          </cell>
          <cell r="J113">
            <v>43836.032016699995</v>
          </cell>
          <cell r="K113">
            <v>134952.6324685</v>
          </cell>
          <cell r="L113">
            <v>205365.33608514001</v>
          </cell>
          <cell r="M113">
            <v>107.8</v>
          </cell>
          <cell r="N113">
            <v>54434.734429460004</v>
          </cell>
          <cell r="O113">
            <v>52555.792761780009</v>
          </cell>
          <cell r="P113">
            <v>103466.3358652</v>
          </cell>
          <cell r="Q113">
            <v>415822.19914158003</v>
          </cell>
          <cell r="R113">
            <v>151067.01329566</v>
          </cell>
          <cell r="S113">
            <v>222578.01055336004</v>
          </cell>
          <cell r="T113">
            <v>57213.801537200008</v>
          </cell>
          <cell r="U113">
            <v>366130.24927248008</v>
          </cell>
          <cell r="V113">
            <v>85271.957121120009</v>
          </cell>
          <cell r="W113">
            <v>319245.38800000004</v>
          </cell>
          <cell r="X113">
            <v>0</v>
          </cell>
          <cell r="Y113">
            <v>1617328.6189214003</v>
          </cell>
          <cell r="Z113" t="str">
            <v xml:space="preserve"> </v>
          </cell>
          <cell r="AA113">
            <v>107.8</v>
          </cell>
          <cell r="AB113">
            <v>0</v>
          </cell>
        </row>
        <row r="114">
          <cell r="C114" t="str">
            <v xml:space="preserve">            - požarna taksa</v>
          </cell>
          <cell r="D114">
            <v>857147.47787000006</v>
          </cell>
          <cell r="E114">
            <v>800000</v>
          </cell>
          <cell r="F114">
            <v>57147.477870000061</v>
          </cell>
          <cell r="I114">
            <v>23649.911603780001</v>
          </cell>
          <cell r="J114">
            <v>42925.85787028</v>
          </cell>
          <cell r="K114">
            <v>111443.62344192</v>
          </cell>
          <cell r="L114">
            <v>178019.39291598002</v>
          </cell>
          <cell r="M114">
            <v>107.8</v>
          </cell>
          <cell r="N114">
            <v>81769.144637180012</v>
          </cell>
          <cell r="O114">
            <v>105724.83587820001</v>
          </cell>
          <cell r="P114">
            <v>84629.704653340013</v>
          </cell>
          <cell r="Q114">
            <v>450143.07808470004</v>
          </cell>
          <cell r="R114">
            <v>90398.510328280012</v>
          </cell>
          <cell r="S114">
            <v>84021.854216299995</v>
          </cell>
          <cell r="T114">
            <v>86651.385659299995</v>
          </cell>
          <cell r="U114">
            <v>70264.523580020003</v>
          </cell>
          <cell r="V114">
            <v>73633.883275259999</v>
          </cell>
          <cell r="W114">
            <v>68891.745999999999</v>
          </cell>
          <cell r="X114">
            <v>0</v>
          </cell>
          <cell r="Y114">
            <v>924004.98114386015</v>
          </cell>
          <cell r="Z114" t="str">
            <v xml:space="preserve"> </v>
          </cell>
          <cell r="AA114">
            <v>107.8</v>
          </cell>
          <cell r="AB114">
            <v>0</v>
          </cell>
        </row>
        <row r="116">
          <cell r="A116">
            <v>7048</v>
          </cell>
          <cell r="C116" t="str">
            <v>Davek na promet motornih vozil (nov v letu 1999)</v>
          </cell>
          <cell r="D116">
            <v>4632401.0908599999</v>
          </cell>
          <cell r="E116">
            <v>5000000</v>
          </cell>
          <cell r="F116">
            <v>-367598.90914000012</v>
          </cell>
          <cell r="G116">
            <v>272.27652076134433</v>
          </cell>
          <cell r="H116">
            <v>150.02435331620231</v>
          </cell>
          <cell r="I116">
            <v>264358.27179761999</v>
          </cell>
          <cell r="J116">
            <v>230074.55036104005</v>
          </cell>
          <cell r="K116">
            <v>688288.08805834001</v>
          </cell>
          <cell r="L116">
            <v>1182720.9102170002</v>
          </cell>
          <cell r="M116">
            <v>107.8</v>
          </cell>
          <cell r="N116">
            <v>512205.48184805998</v>
          </cell>
          <cell r="O116">
            <v>455456.99103365996</v>
          </cell>
          <cell r="P116">
            <v>493235.09699926001</v>
          </cell>
          <cell r="Q116">
            <v>2643618.4800979802</v>
          </cell>
          <cell r="R116">
            <v>413281.32521059999</v>
          </cell>
          <cell r="S116">
            <v>587422.75603703992</v>
          </cell>
          <cell r="T116">
            <v>342430.05261234008</v>
          </cell>
          <cell r="U116">
            <v>367582.71754973999</v>
          </cell>
          <cell r="V116">
            <v>276260.12043938006</v>
          </cell>
          <cell r="W116">
            <v>363132.924</v>
          </cell>
          <cell r="X116">
            <v>0</v>
          </cell>
          <cell r="Y116">
            <v>4993728.3759470806</v>
          </cell>
          <cell r="Z116" t="str">
            <v xml:space="preserve"> </v>
          </cell>
          <cell r="AA116">
            <v>107.8</v>
          </cell>
          <cell r="AB116">
            <v>0</v>
          </cell>
        </row>
        <row r="117">
          <cell r="C117" t="str">
            <v xml:space="preserve">                                 - dinamizirani sprejeti proračun</v>
          </cell>
          <cell r="D117">
            <v>3197530</v>
          </cell>
          <cell r="E117" t="str">
            <v xml:space="preserve"> </v>
          </cell>
          <cell r="I117">
            <v>245230</v>
          </cell>
          <cell r="J117">
            <v>245230</v>
          </cell>
          <cell r="K117">
            <v>245230</v>
          </cell>
          <cell r="L117">
            <v>735690</v>
          </cell>
          <cell r="N117">
            <v>245230</v>
          </cell>
          <cell r="O117">
            <v>245230</v>
          </cell>
          <cell r="P117">
            <v>245230</v>
          </cell>
          <cell r="Q117">
            <v>1471380</v>
          </cell>
          <cell r="R117">
            <v>245230</v>
          </cell>
          <cell r="S117">
            <v>245230</v>
          </cell>
          <cell r="T117">
            <v>245230</v>
          </cell>
          <cell r="U117">
            <v>245230</v>
          </cell>
          <cell r="V117">
            <v>500000</v>
          </cell>
          <cell r="W117">
            <v>500000</v>
          </cell>
          <cell r="X117">
            <v>0</v>
          </cell>
          <cell r="Y117">
            <v>3452300</v>
          </cell>
          <cell r="Z117" t="str">
            <v xml:space="preserve"> </v>
          </cell>
        </row>
        <row r="118">
          <cell r="D118" t="str">
            <v xml:space="preserve"> </v>
          </cell>
          <cell r="Y118" t="str">
            <v xml:space="preserve"> </v>
          </cell>
        </row>
        <row r="119">
          <cell r="A119">
            <v>705</v>
          </cell>
          <cell r="B119" t="str">
            <v xml:space="preserve"> </v>
          </cell>
          <cell r="C119" t="str">
            <v>DAVKI NA MEDNARODNO TRGOVINO IN TRANSAKCIJE</v>
          </cell>
          <cell r="D119">
            <v>38089449.247639999</v>
          </cell>
          <cell r="E119">
            <v>40484100.299999997</v>
          </cell>
          <cell r="F119">
            <v>-2394651.0523599982</v>
          </cell>
          <cell r="G119">
            <v>83.424410308339887</v>
          </cell>
          <cell r="H119">
            <v>-23.393562618604335</v>
          </cell>
          <cell r="I119">
            <v>3460000</v>
          </cell>
          <cell r="J119">
            <v>2660000</v>
          </cell>
          <cell r="K119">
            <v>2790000</v>
          </cell>
          <cell r="L119">
            <v>8910000</v>
          </cell>
          <cell r="M119">
            <v>87.190008039588008</v>
          </cell>
          <cell r="N119">
            <v>2845000</v>
          </cell>
          <cell r="O119">
            <v>2920000</v>
          </cell>
          <cell r="P119">
            <v>3015000</v>
          </cell>
          <cell r="Q119">
            <v>17690000</v>
          </cell>
          <cell r="R119">
            <v>2730000</v>
          </cell>
          <cell r="S119">
            <v>2625000</v>
          </cell>
          <cell r="T119">
            <v>2720000</v>
          </cell>
          <cell r="U119">
            <v>2980000</v>
          </cell>
          <cell r="V119">
            <v>3280000</v>
          </cell>
          <cell r="W119">
            <v>3430000</v>
          </cell>
          <cell r="X119">
            <v>0</v>
          </cell>
          <cell r="Y119">
            <v>35455000</v>
          </cell>
          <cell r="Z119">
            <v>0</v>
          </cell>
          <cell r="AA119">
            <v>93.083519715625116</v>
          </cell>
          <cell r="AB119">
            <v>-13.651651469735512</v>
          </cell>
        </row>
        <row r="120">
          <cell r="C120" t="str">
            <v xml:space="preserve">                                 - dinamizirani sprejeti proračun</v>
          </cell>
          <cell r="D120">
            <v>47033570</v>
          </cell>
          <cell r="E120" t="str">
            <v xml:space="preserve"> </v>
          </cell>
          <cell r="I120">
            <v>3964624</v>
          </cell>
          <cell r="J120">
            <v>3964624</v>
          </cell>
          <cell r="K120">
            <v>3964624</v>
          </cell>
          <cell r="L120">
            <v>11893872</v>
          </cell>
          <cell r="N120">
            <v>3964624</v>
          </cell>
          <cell r="O120">
            <v>3964624</v>
          </cell>
          <cell r="P120">
            <v>3964624</v>
          </cell>
          <cell r="Q120">
            <v>23787744</v>
          </cell>
          <cell r="R120">
            <v>3964624</v>
          </cell>
          <cell r="S120">
            <v>3964624</v>
          </cell>
          <cell r="T120">
            <v>3964624</v>
          </cell>
          <cell r="U120">
            <v>3964624</v>
          </cell>
          <cell r="V120">
            <v>3588000</v>
          </cell>
          <cell r="W120">
            <v>3422706</v>
          </cell>
          <cell r="X120">
            <v>0</v>
          </cell>
          <cell r="Y120">
            <v>46656946</v>
          </cell>
          <cell r="Z120" t="str">
            <v xml:space="preserve"> </v>
          </cell>
        </row>
        <row r="121">
          <cell r="A121">
            <v>7050</v>
          </cell>
          <cell r="C121" t="str">
            <v>Carine</v>
          </cell>
          <cell r="D121">
            <v>36034569.703370005</v>
          </cell>
          <cell r="E121">
            <v>37952900.299999997</v>
          </cell>
          <cell r="F121">
            <v>-1918330.5966299921</v>
          </cell>
          <cell r="G121">
            <v>84.035341821116944</v>
          </cell>
          <cell r="H121">
            <v>-22.832560311187393</v>
          </cell>
          <cell r="I121">
            <v>3200000</v>
          </cell>
          <cell r="J121">
            <v>2500000</v>
          </cell>
          <cell r="K121">
            <v>2600000</v>
          </cell>
          <cell r="L121">
            <v>8300000</v>
          </cell>
          <cell r="M121">
            <v>88.625669625318437</v>
          </cell>
          <cell r="N121">
            <v>2665000</v>
          </cell>
          <cell r="O121">
            <v>2750000</v>
          </cell>
          <cell r="P121">
            <v>2850000</v>
          </cell>
          <cell r="Q121">
            <v>16565000</v>
          </cell>
          <cell r="R121">
            <v>2550000</v>
          </cell>
          <cell r="S121">
            <v>2450000</v>
          </cell>
          <cell r="T121">
            <v>2550000</v>
          </cell>
          <cell r="U121">
            <v>2800000</v>
          </cell>
          <cell r="V121">
            <v>3100000</v>
          </cell>
          <cell r="W121">
            <v>3200000</v>
          </cell>
          <cell r="X121">
            <v>0</v>
          </cell>
          <cell r="Y121">
            <v>33215000</v>
          </cell>
          <cell r="Z121" t="str">
            <v xml:space="preserve"> </v>
          </cell>
          <cell r="AA121">
            <v>92.175375683461226</v>
          </cell>
          <cell r="AB121">
            <v>-14.494085636863431</v>
          </cell>
        </row>
        <row r="122">
          <cell r="A122">
            <v>7051</v>
          </cell>
          <cell r="C122" t="str">
            <v>Druge uvozne dajatve</v>
          </cell>
          <cell r="D122">
            <v>2054879.54427</v>
          </cell>
          <cell r="E122">
            <v>2531200</v>
          </cell>
          <cell r="F122">
            <v>-476320.45573000005</v>
          </cell>
          <cell r="G122">
            <v>73.991506655124994</v>
          </cell>
          <cell r="H122">
            <v>-32.055549444329671</v>
          </cell>
          <cell r="I122">
            <v>260000</v>
          </cell>
          <cell r="J122">
            <v>160000</v>
          </cell>
          <cell r="K122">
            <v>190000</v>
          </cell>
          <cell r="L122">
            <v>610000</v>
          </cell>
          <cell r="M122">
            <v>71.442927460704567</v>
          </cell>
          <cell r="N122">
            <v>180000</v>
          </cell>
          <cell r="O122">
            <v>170000</v>
          </cell>
          <cell r="P122">
            <v>165000</v>
          </cell>
          <cell r="Q122">
            <v>1125000</v>
          </cell>
          <cell r="R122">
            <v>180000</v>
          </cell>
          <cell r="S122">
            <v>175000</v>
          </cell>
          <cell r="T122">
            <v>170000</v>
          </cell>
          <cell r="U122">
            <v>180000</v>
          </cell>
          <cell r="V122">
            <v>180000</v>
          </cell>
          <cell r="W122">
            <v>230000</v>
          </cell>
          <cell r="X122">
            <v>0</v>
          </cell>
          <cell r="Y122">
            <v>2240000</v>
          </cell>
          <cell r="Z122" t="str">
            <v xml:space="preserve"> </v>
          </cell>
          <cell r="AA122">
            <v>109.00882274322142</v>
          </cell>
          <cell r="AB122">
            <v>1.1213569046580858</v>
          </cell>
        </row>
        <row r="123">
          <cell r="A123">
            <v>7052</v>
          </cell>
          <cell r="C123" t="str">
            <v>Izvozne dajatve</v>
          </cell>
          <cell r="D123" t="str">
            <v xml:space="preserve"> </v>
          </cell>
          <cell r="Y123" t="str">
            <v xml:space="preserve"> </v>
          </cell>
        </row>
        <row r="124">
          <cell r="A124">
            <v>7053</v>
          </cell>
          <cell r="C124" t="str">
            <v>Dobički izvoznih in uvoznih monopolov</v>
          </cell>
          <cell r="E124" t="str">
            <v xml:space="preserve"> </v>
          </cell>
          <cell r="X124" t="str">
            <v xml:space="preserve"> </v>
          </cell>
          <cell r="Z124" t="str">
            <v xml:space="preserve"> </v>
          </cell>
        </row>
        <row r="125">
          <cell r="A125">
            <v>7054</v>
          </cell>
          <cell r="C125" t="str">
            <v>Dobički od menjave tujih valut</v>
          </cell>
        </row>
        <row r="126">
          <cell r="A126">
            <v>7055</v>
          </cell>
          <cell r="C126" t="str">
            <v>Davki na menjavo tujih valut</v>
          </cell>
        </row>
        <row r="127">
          <cell r="A127">
            <v>7056</v>
          </cell>
          <cell r="C127" t="str">
            <v>Drugi davki na mednarodno trgovino in transakcije</v>
          </cell>
        </row>
        <row r="129">
          <cell r="A129">
            <v>706</v>
          </cell>
          <cell r="C129" t="str">
            <v>DRUGI DAVKI</v>
          </cell>
          <cell r="D129">
            <v>238427.22389000002</v>
          </cell>
          <cell r="E129">
            <v>0</v>
          </cell>
          <cell r="F129">
            <v>238427.22389000002</v>
          </cell>
          <cell r="G129" t="str">
            <v>…</v>
          </cell>
          <cell r="H129" t="str">
            <v>…</v>
          </cell>
          <cell r="I129">
            <v>13452.896235239999</v>
          </cell>
          <cell r="J129">
            <v>11032.427972719999</v>
          </cell>
          <cell r="K129">
            <v>27095.01149278001</v>
          </cell>
          <cell r="L129">
            <v>51580.335700740005</v>
          </cell>
          <cell r="M129">
            <v>107.8</v>
          </cell>
          <cell r="N129">
            <v>14156.208789800001</v>
          </cell>
          <cell r="O129">
            <v>20532.675745120003</v>
          </cell>
          <cell r="P129">
            <v>28092.159584720008</v>
          </cell>
          <cell r="Q129">
            <v>114361.37982038001</v>
          </cell>
          <cell r="R129">
            <v>15218.264964979997</v>
          </cell>
          <cell r="S129">
            <v>16057.760731320001</v>
          </cell>
          <cell r="T129">
            <v>35370.565887580015</v>
          </cell>
          <cell r="U129">
            <v>17637.00899884</v>
          </cell>
          <cell r="V129">
            <v>31284.036950320002</v>
          </cell>
          <cell r="W129">
            <v>27095.53</v>
          </cell>
          <cell r="X129">
            <v>0</v>
          </cell>
          <cell r="Y129">
            <v>257024.54735342003</v>
          </cell>
          <cell r="Z129" t="str">
            <v xml:space="preserve"> </v>
          </cell>
          <cell r="AA129">
            <v>107.8</v>
          </cell>
          <cell r="AB129">
            <v>0</v>
          </cell>
        </row>
        <row r="130">
          <cell r="A130">
            <v>7060</v>
          </cell>
          <cell r="C130" t="str">
            <v>Drugi davki</v>
          </cell>
          <cell r="D130">
            <v>238427.22389000002</v>
          </cell>
          <cell r="E130">
            <v>0</v>
          </cell>
          <cell r="F130">
            <v>238427.22389000002</v>
          </cell>
          <cell r="I130">
            <v>13452.896235239999</v>
          </cell>
          <cell r="J130">
            <v>11032.427972719999</v>
          </cell>
          <cell r="K130">
            <v>27095.01149278001</v>
          </cell>
          <cell r="L130">
            <v>51580.335700740005</v>
          </cell>
          <cell r="M130">
            <v>107.8</v>
          </cell>
          <cell r="N130">
            <v>14156.208789800001</v>
          </cell>
          <cell r="O130">
            <v>20532.675745120003</v>
          </cell>
          <cell r="P130">
            <v>28092.159584720008</v>
          </cell>
          <cell r="Q130">
            <v>114361.37982038001</v>
          </cell>
          <cell r="R130">
            <v>15218.264964979997</v>
          </cell>
          <cell r="S130">
            <v>16057.760731320001</v>
          </cell>
          <cell r="T130">
            <v>35370.565887580015</v>
          </cell>
          <cell r="U130">
            <v>17637.00899884</v>
          </cell>
          <cell r="V130">
            <v>31284.036950320002</v>
          </cell>
          <cell r="W130">
            <v>27095.53</v>
          </cell>
          <cell r="X130">
            <v>0</v>
          </cell>
          <cell r="Y130">
            <v>257024.54735342003</v>
          </cell>
          <cell r="Z130" t="str">
            <v xml:space="preserve"> </v>
          </cell>
          <cell r="AA130">
            <v>107.8</v>
          </cell>
          <cell r="AB130">
            <v>0</v>
          </cell>
        </row>
        <row r="131">
          <cell r="C131" t="str">
            <v xml:space="preserve">                                 - dinamizirani sprejeti proračun</v>
          </cell>
          <cell r="D131">
            <v>137280</v>
          </cell>
          <cell r="E131" t="str">
            <v xml:space="preserve"> </v>
          </cell>
          <cell r="G131" t="str">
            <v>…</v>
          </cell>
          <cell r="H131" t="str">
            <v>…</v>
          </cell>
          <cell r="I131">
            <v>12480</v>
          </cell>
          <cell r="J131">
            <v>12480</v>
          </cell>
          <cell r="K131">
            <v>12480</v>
          </cell>
          <cell r="L131">
            <v>37440</v>
          </cell>
          <cell r="N131">
            <v>12480</v>
          </cell>
          <cell r="O131">
            <v>12480</v>
          </cell>
          <cell r="P131">
            <v>12480</v>
          </cell>
          <cell r="Q131">
            <v>74880</v>
          </cell>
          <cell r="R131">
            <v>12480</v>
          </cell>
          <cell r="S131">
            <v>12480</v>
          </cell>
          <cell r="T131">
            <v>12480</v>
          </cell>
          <cell r="U131">
            <v>12480</v>
          </cell>
          <cell r="V131">
            <v>0</v>
          </cell>
          <cell r="W131">
            <v>0</v>
          </cell>
          <cell r="X131">
            <v>0</v>
          </cell>
          <cell r="Y131">
            <v>124800</v>
          </cell>
          <cell r="Z131" t="str">
            <v xml:space="preserve"> </v>
          </cell>
          <cell r="AA131" t="str">
            <v>…</v>
          </cell>
          <cell r="AB131" t="str">
            <v>…</v>
          </cell>
        </row>
        <row r="133">
          <cell r="A133">
            <v>71</v>
          </cell>
          <cell r="C133" t="str">
            <v xml:space="preserve">NEDAVČNI  PRIHODKI  </v>
          </cell>
          <cell r="D133">
            <v>55057656.355360001</v>
          </cell>
          <cell r="E133">
            <v>48130800</v>
          </cell>
          <cell r="F133">
            <v>6926856.3553600013</v>
          </cell>
          <cell r="G133">
            <v>124.20629589251968</v>
          </cell>
          <cell r="H133">
            <v>14.055368129035514</v>
          </cell>
          <cell r="I133">
            <v>3415171.9210526422</v>
          </cell>
          <cell r="J133">
            <v>3728935.3728783685</v>
          </cell>
          <cell r="K133">
            <v>4812372.4928669045</v>
          </cell>
          <cell r="L133">
            <v>11956479.786797915</v>
          </cell>
          <cell r="M133">
            <v>113.84312509617752</v>
          </cell>
          <cell r="N133">
            <v>3907249.1866699993</v>
          </cell>
          <cell r="O133">
            <v>4682212.4403260164</v>
          </cell>
          <cell r="P133">
            <v>6373721.5033615958</v>
          </cell>
          <cell r="Q133">
            <v>26919662.917155527</v>
          </cell>
          <cell r="R133">
            <v>5733649.9195806403</v>
          </cell>
          <cell r="S133">
            <v>5287392.3966277689</v>
          </cell>
          <cell r="T133">
            <v>4386547.3544001505</v>
          </cell>
          <cell r="U133">
            <v>5561810.4512439677</v>
          </cell>
          <cell r="V133">
            <v>4451436.816261176</v>
          </cell>
          <cell r="W133">
            <v>6786254.5627660006</v>
          </cell>
          <cell r="X133">
            <v>0</v>
          </cell>
          <cell r="Y133">
            <v>59126754.418035224</v>
          </cell>
          <cell r="Z133" t="e">
            <v>#VALUE!</v>
          </cell>
          <cell r="AA133">
            <v>107.39061255425028</v>
          </cell>
          <cell r="AB133">
            <v>-0.37976571961941374</v>
          </cell>
        </row>
        <row r="134">
          <cell r="C134" t="str">
            <v xml:space="preserve">                                 - dinamizirani sprejeti proračun</v>
          </cell>
          <cell r="D134">
            <v>36276331</v>
          </cell>
          <cell r="E134" t="str">
            <v xml:space="preserve"> </v>
          </cell>
          <cell r="I134">
            <v>2765989</v>
          </cell>
          <cell r="J134">
            <v>2765989</v>
          </cell>
          <cell r="K134">
            <v>2765989</v>
          </cell>
          <cell r="L134">
            <v>8297967</v>
          </cell>
          <cell r="N134">
            <v>2765989</v>
          </cell>
          <cell r="O134">
            <v>2765989</v>
          </cell>
          <cell r="P134">
            <v>2765989</v>
          </cell>
          <cell r="Q134">
            <v>16595934</v>
          </cell>
          <cell r="R134">
            <v>2765989</v>
          </cell>
          <cell r="S134">
            <v>2765989</v>
          </cell>
          <cell r="T134">
            <v>2765989</v>
          </cell>
          <cell r="U134">
            <v>2765989</v>
          </cell>
          <cell r="V134">
            <v>4349555</v>
          </cell>
          <cell r="W134">
            <v>5850452</v>
          </cell>
          <cell r="X134">
            <v>0</v>
          </cell>
          <cell r="Y134">
            <v>37859897</v>
          </cell>
          <cell r="Z134" t="str">
            <v xml:space="preserve"> </v>
          </cell>
        </row>
        <row r="135">
          <cell r="A135" t="str">
            <v xml:space="preserve">                     </v>
          </cell>
          <cell r="D135" t="str">
            <v xml:space="preserve"> </v>
          </cell>
          <cell r="Y135" t="str">
            <v xml:space="preserve"> </v>
          </cell>
        </row>
        <row r="136">
          <cell r="A136">
            <v>710</v>
          </cell>
          <cell r="C136" t="str">
            <v>UDELEŽBA NA DOBIČKU IN PRIHODKI OD PREMOŽENJA</v>
          </cell>
          <cell r="D136">
            <v>14176181.845619999</v>
          </cell>
          <cell r="E136">
            <v>12660000</v>
          </cell>
          <cell r="F136">
            <v>1516181.8456199989</v>
          </cell>
          <cell r="G136">
            <v>119.15856977608881</v>
          </cell>
          <cell r="H136">
            <v>9.4201742663809114</v>
          </cell>
          <cell r="I136">
            <v>478318.29649142007</v>
          </cell>
          <cell r="J136">
            <v>452308.03225454007</v>
          </cell>
          <cell r="K136">
            <v>419721.64136210002</v>
          </cell>
          <cell r="L136">
            <v>1350347.9701080602</v>
          </cell>
          <cell r="M136">
            <v>103.2978920854207</v>
          </cell>
          <cell r="N136">
            <v>630581.31597846013</v>
          </cell>
          <cell r="O136">
            <v>834642.50493315991</v>
          </cell>
          <cell r="P136">
            <v>2233785.3016248001</v>
          </cell>
          <cell r="Q136">
            <v>5049357.0926444801</v>
          </cell>
          <cell r="R136">
            <v>1682131.4573196201</v>
          </cell>
          <cell r="S136">
            <v>1527036.65984508</v>
          </cell>
          <cell r="T136">
            <v>1088316.06465786</v>
          </cell>
          <cell r="U136">
            <v>1708326.9347846999</v>
          </cell>
          <cell r="V136">
            <v>462021.098</v>
          </cell>
          <cell r="W136">
            <v>2736235.6560000004</v>
          </cell>
          <cell r="X136">
            <v>0</v>
          </cell>
          <cell r="Y136">
            <v>14253424.96325174</v>
          </cell>
          <cell r="Z136" t="e">
            <v>#VALUE!</v>
          </cell>
          <cell r="AA136">
            <v>100.54487956258551</v>
          </cell>
          <cell r="AB136">
            <v>-6.7301673816460834</v>
          </cell>
        </row>
        <row r="137">
          <cell r="C137" t="str">
            <v xml:space="preserve">                                 - dinamizirani sprejeti proračun</v>
          </cell>
          <cell r="D137">
            <v>6529192</v>
          </cell>
          <cell r="I137">
            <v>397008</v>
          </cell>
          <cell r="J137">
            <v>397008</v>
          </cell>
          <cell r="K137">
            <v>397008</v>
          </cell>
          <cell r="L137">
            <v>1191024</v>
          </cell>
          <cell r="N137">
            <v>397008</v>
          </cell>
          <cell r="O137">
            <v>397008</v>
          </cell>
          <cell r="P137">
            <v>397008</v>
          </cell>
          <cell r="Q137">
            <v>2382048</v>
          </cell>
          <cell r="R137">
            <v>397008</v>
          </cell>
          <cell r="S137">
            <v>397008</v>
          </cell>
          <cell r="T137">
            <v>397008</v>
          </cell>
          <cell r="U137">
            <v>397008</v>
          </cell>
          <cell r="V137">
            <v>850471</v>
          </cell>
          <cell r="W137">
            <v>2162104</v>
          </cell>
          <cell r="X137">
            <v>0</v>
          </cell>
          <cell r="Y137">
            <v>6982655</v>
          </cell>
        </row>
        <row r="138">
          <cell r="D138" t="str">
            <v xml:space="preserve"> </v>
          </cell>
          <cell r="E138" t="str">
            <v xml:space="preserve"> </v>
          </cell>
          <cell r="Y138" t="str">
            <v xml:space="preserve"> </v>
          </cell>
          <cell r="Z138" t="str">
            <v xml:space="preserve"> </v>
          </cell>
        </row>
        <row r="139">
          <cell r="A139">
            <v>7100</v>
          </cell>
          <cell r="C139" t="str">
            <v>Prihodki od udeležbe na dobičku javnih podjetij</v>
          </cell>
          <cell r="D139">
            <v>348013.67935000005</v>
          </cell>
          <cell r="E139">
            <v>0</v>
          </cell>
          <cell r="F139" t="str">
            <v xml:space="preserve"> </v>
          </cell>
          <cell r="G139" t="str">
            <v>…</v>
          </cell>
          <cell r="H139" t="str">
            <v>…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500000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500000</v>
          </cell>
          <cell r="Z139" t="str">
            <v xml:space="preserve"> </v>
          </cell>
          <cell r="AA139" t="str">
            <v>…</v>
          </cell>
          <cell r="AB139" t="str">
            <v>…</v>
          </cell>
        </row>
        <row r="140">
          <cell r="A140">
            <v>7101</v>
          </cell>
          <cell r="C140" t="str">
            <v>Prihodki od udeležbe na dobičku drugih podjetij in bank</v>
          </cell>
          <cell r="D140">
            <v>3852820.3339399993</v>
          </cell>
          <cell r="E140">
            <v>0</v>
          </cell>
          <cell r="F140">
            <v>3852820.3339399993</v>
          </cell>
          <cell r="G140" t="str">
            <v>…</v>
          </cell>
          <cell r="H140" t="str">
            <v>…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1000000</v>
          </cell>
          <cell r="S140">
            <v>500000</v>
          </cell>
          <cell r="T140">
            <v>500000</v>
          </cell>
          <cell r="U140">
            <v>1000000</v>
          </cell>
          <cell r="V140">
            <v>0</v>
          </cell>
          <cell r="W140">
            <v>0</v>
          </cell>
          <cell r="X140">
            <v>0</v>
          </cell>
          <cell r="Y140">
            <v>3000000</v>
          </cell>
          <cell r="Z140" t="str">
            <v xml:space="preserve"> </v>
          </cell>
          <cell r="AA140" t="str">
            <v>…</v>
          </cell>
          <cell r="AB140" t="str">
            <v>…</v>
          </cell>
        </row>
        <row r="141">
          <cell r="A141">
            <v>7102</v>
          </cell>
          <cell r="C141" t="str">
            <v>Prihodki od obresti</v>
          </cell>
          <cell r="D141">
            <v>6147454.0178999994</v>
          </cell>
          <cell r="E141">
            <v>3720000</v>
          </cell>
          <cell r="F141">
            <v>2427454.0178999994</v>
          </cell>
          <cell r="G141">
            <v>140.83314321537699</v>
          </cell>
          <cell r="H141">
            <v>29.323363834138661</v>
          </cell>
          <cell r="I141">
            <v>198577.46801200003</v>
          </cell>
          <cell r="J141">
            <v>114562.60546654003</v>
          </cell>
          <cell r="K141">
            <v>113655.66094344002</v>
          </cell>
          <cell r="L141">
            <v>426795.7344219801</v>
          </cell>
          <cell r="M141">
            <v>107.8</v>
          </cell>
          <cell r="N141">
            <v>308366.84020450007</v>
          </cell>
          <cell r="O141">
            <v>479711.42175263993</v>
          </cell>
          <cell r="P141">
            <v>1883064.21302846</v>
          </cell>
          <cell r="Q141">
            <v>3097938.2094075801</v>
          </cell>
          <cell r="R141">
            <v>283867.88551660004</v>
          </cell>
          <cell r="S141">
            <v>194312.09284872</v>
          </cell>
          <cell r="T141">
            <v>164505.91452526001</v>
          </cell>
          <cell r="U141">
            <v>365877.85499804013</v>
          </cell>
          <cell r="V141">
            <v>154291.984</v>
          </cell>
          <cell r="W141">
            <v>2366161.4900000002</v>
          </cell>
          <cell r="X141">
            <v>0</v>
          </cell>
          <cell r="Y141">
            <v>6626955.4312962005</v>
          </cell>
          <cell r="Z141" t="str">
            <v xml:space="preserve"> </v>
          </cell>
          <cell r="AA141">
            <v>107.8</v>
          </cell>
          <cell r="AB141">
            <v>0</v>
          </cell>
        </row>
        <row r="142">
          <cell r="A142">
            <v>7103</v>
          </cell>
          <cell r="C142" t="str">
            <v>Prihodki od premoženja</v>
          </cell>
          <cell r="D142">
            <v>3827893.8144299998</v>
          </cell>
          <cell r="E142">
            <v>6440000</v>
          </cell>
          <cell r="F142">
            <v>-2612106.1855700002</v>
          </cell>
          <cell r="G142">
            <v>210.52777027582209</v>
          </cell>
          <cell r="H142">
            <v>93.322103099928455</v>
          </cell>
          <cell r="I142">
            <v>279740.82847942004</v>
          </cell>
          <cell r="J142">
            <v>337745.42678800004</v>
          </cell>
          <cell r="K142">
            <v>306065.98041866004</v>
          </cell>
          <cell r="L142">
            <v>923552.23568608006</v>
          </cell>
          <cell r="M142">
            <v>107.8</v>
          </cell>
          <cell r="N142">
            <v>322214.47577396006</v>
          </cell>
          <cell r="O142">
            <v>354931.08318051999</v>
          </cell>
          <cell r="P142">
            <v>350721.08859634004</v>
          </cell>
          <cell r="Q142">
            <v>1951418.8832369002</v>
          </cell>
          <cell r="R142">
            <v>398263.57180302002</v>
          </cell>
          <cell r="S142">
            <v>332724.56699636002</v>
          </cell>
          <cell r="T142">
            <v>423810.15013260004</v>
          </cell>
          <cell r="U142">
            <v>342449.07978665998</v>
          </cell>
          <cell r="V142">
            <v>307729.114</v>
          </cell>
          <cell r="W142">
            <v>370074.16600000003</v>
          </cell>
          <cell r="X142">
            <v>0</v>
          </cell>
          <cell r="Y142">
            <v>4126469.5319555411</v>
          </cell>
          <cell r="Z142" t="str">
            <v xml:space="preserve"> </v>
          </cell>
          <cell r="AA142">
            <v>107.8</v>
          </cell>
          <cell r="AB142">
            <v>0</v>
          </cell>
        </row>
        <row r="143">
          <cell r="C143" t="str">
            <v>(prihodki od koncesij)</v>
          </cell>
          <cell r="D143" t="str">
            <v xml:space="preserve"> </v>
          </cell>
          <cell r="I143">
            <v>12479.495579999999</v>
          </cell>
          <cell r="J143">
            <v>12479.495579999999</v>
          </cell>
          <cell r="K143">
            <v>12479.495579999999</v>
          </cell>
          <cell r="N143">
            <v>12479.495579999999</v>
          </cell>
          <cell r="O143">
            <v>12479.495579999999</v>
          </cell>
          <cell r="P143">
            <v>12479.495579999999</v>
          </cell>
          <cell r="R143">
            <v>12479.495579999999</v>
          </cell>
          <cell r="S143">
            <v>12479.495579999999</v>
          </cell>
          <cell r="T143">
            <v>12479.495579999999</v>
          </cell>
          <cell r="U143">
            <v>12479.495579999999</v>
          </cell>
          <cell r="Y143" t="str">
            <v xml:space="preserve"> </v>
          </cell>
        </row>
        <row r="144">
          <cell r="C144" t="str">
            <v xml:space="preserve"> v tem: - koncesijska dajatev od iger na srečo</v>
          </cell>
          <cell r="D144">
            <v>3053818.4725100002</v>
          </cell>
          <cell r="E144">
            <v>3916000</v>
          </cell>
          <cell r="F144">
            <v>-862181.52748999977</v>
          </cell>
          <cell r="G144">
            <v>311.15374930052474</v>
          </cell>
          <cell r="H144">
            <v>185.72428769561498</v>
          </cell>
          <cell r="I144">
            <v>220495.87968408002</v>
          </cell>
          <cell r="J144">
            <v>302301.57212178002</v>
          </cell>
          <cell r="K144">
            <v>231582.34544675998</v>
          </cell>
          <cell r="L144">
            <v>754379.79725261999</v>
          </cell>
          <cell r="M144">
            <v>107.8</v>
          </cell>
          <cell r="N144">
            <v>285215.87820572004</v>
          </cell>
          <cell r="O144">
            <v>245175.45830624003</v>
          </cell>
          <cell r="P144">
            <v>302667.70046282001</v>
          </cell>
          <cell r="Q144">
            <v>1587438.8342273999</v>
          </cell>
          <cell r="R144">
            <v>242224.80868740001</v>
          </cell>
          <cell r="S144">
            <v>226957.59915906002</v>
          </cell>
          <cell r="T144">
            <v>373265.81577824004</v>
          </cell>
          <cell r="U144">
            <v>280762.27568312001</v>
          </cell>
          <cell r="V144">
            <v>267487.87583055999</v>
          </cell>
          <cell r="W144">
            <v>313879.10399999999</v>
          </cell>
          <cell r="X144">
            <v>0</v>
          </cell>
          <cell r="Y144">
            <v>3292016.3133657798</v>
          </cell>
          <cell r="Z144" t="str">
            <v xml:space="preserve"> </v>
          </cell>
          <cell r="AA144">
            <v>107.8</v>
          </cell>
          <cell r="AB144">
            <v>0</v>
          </cell>
        </row>
        <row r="145">
          <cell r="C145" t="str">
            <v xml:space="preserve">           - NOVE KONCESIJSKE DAJATVE V LETU 2001 </v>
          </cell>
          <cell r="D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  <cell r="Q145" t="str">
            <v xml:space="preserve"> </v>
          </cell>
          <cell r="R145" t="str">
            <v xml:space="preserve"> </v>
          </cell>
          <cell r="S145" t="str">
            <v xml:space="preserve"> </v>
          </cell>
          <cell r="T145" t="str">
            <v xml:space="preserve"> </v>
          </cell>
          <cell r="U145" t="str">
            <v xml:space="preserve"> </v>
          </cell>
          <cell r="V145" t="str">
            <v xml:space="preserve"> </v>
          </cell>
          <cell r="W145" t="str">
            <v xml:space="preserve"> </v>
          </cell>
          <cell r="X145" t="str">
            <v xml:space="preserve"> </v>
          </cell>
          <cell r="Y145" t="str">
            <v xml:space="preserve"> </v>
          </cell>
        </row>
        <row r="147">
          <cell r="A147">
            <v>711</v>
          </cell>
          <cell r="C147" t="str">
            <v>TAKSE IN PRISTOJBINE</v>
          </cell>
          <cell r="D147">
            <v>18929172.327160001</v>
          </cell>
          <cell r="E147">
            <v>15865800</v>
          </cell>
          <cell r="F147">
            <v>3063372.3271600008</v>
          </cell>
          <cell r="G147">
            <v>144.63610644246404</v>
          </cell>
          <cell r="H147">
            <v>32.815524740554679</v>
          </cell>
          <cell r="I147">
            <v>1572778.6818276425</v>
          </cell>
          <cell r="J147">
            <v>1542813.7236006483</v>
          </cell>
          <cell r="K147">
            <v>2125517.7299545845</v>
          </cell>
          <cell r="L147">
            <v>5241110.1353828758</v>
          </cell>
          <cell r="M147">
            <v>124.24028885590104</v>
          </cell>
          <cell r="N147">
            <v>1729878.5392564989</v>
          </cell>
          <cell r="O147">
            <v>2108849.8188979565</v>
          </cell>
          <cell r="P147">
            <v>1969234.2170809759</v>
          </cell>
          <cell r="Q147">
            <v>11049072.710618306</v>
          </cell>
          <cell r="R147">
            <v>1742751.4804474202</v>
          </cell>
          <cell r="S147">
            <v>1434494.1784731692</v>
          </cell>
          <cell r="T147">
            <v>1578697.0427609708</v>
          </cell>
          <cell r="U147">
            <v>1735840.4394652068</v>
          </cell>
          <cell r="V147">
            <v>1909830.3034311756</v>
          </cell>
          <cell r="W147">
            <v>1758061.5467659999</v>
          </cell>
          <cell r="X147">
            <v>0</v>
          </cell>
          <cell r="Y147">
            <v>21208747.701962247</v>
          </cell>
          <cell r="Z147" t="e">
            <v>#VALUE!</v>
          </cell>
          <cell r="AA147">
            <v>112.04265741472203</v>
          </cell>
          <cell r="AB147">
            <v>3.9356747817458597</v>
          </cell>
        </row>
        <row r="148">
          <cell r="C148" t="str">
            <v xml:space="preserve">                                 - dinamizirani sprejeti proračun</v>
          </cell>
          <cell r="D148">
            <v>12639188</v>
          </cell>
          <cell r="E148" t="str">
            <v xml:space="preserve"> </v>
          </cell>
          <cell r="I148">
            <v>999143</v>
          </cell>
          <cell r="J148">
            <v>999143</v>
          </cell>
          <cell r="K148">
            <v>999143</v>
          </cell>
          <cell r="L148">
            <v>2997429</v>
          </cell>
          <cell r="N148">
            <v>999143</v>
          </cell>
          <cell r="O148">
            <v>999143</v>
          </cell>
          <cell r="P148">
            <v>999143</v>
          </cell>
          <cell r="Q148">
            <v>5994858</v>
          </cell>
          <cell r="R148">
            <v>999143</v>
          </cell>
          <cell r="S148">
            <v>999143</v>
          </cell>
          <cell r="T148">
            <v>999143</v>
          </cell>
          <cell r="U148">
            <v>999143</v>
          </cell>
          <cell r="V148">
            <v>1611915</v>
          </cell>
          <cell r="W148">
            <v>1648615</v>
          </cell>
          <cell r="X148">
            <v>0</v>
          </cell>
          <cell r="Y148">
            <v>13251960</v>
          </cell>
          <cell r="Z148" t="str">
            <v xml:space="preserve"> </v>
          </cell>
        </row>
        <row r="149">
          <cell r="A149">
            <v>7110</v>
          </cell>
          <cell r="C149" t="str">
            <v>Sodne takse</v>
          </cell>
          <cell r="D149">
            <v>7368535.1503799995</v>
          </cell>
          <cell r="E149">
            <v>7876700</v>
          </cell>
          <cell r="F149">
            <v>-508164.84962000046</v>
          </cell>
          <cell r="G149">
            <v>103.51494171217124</v>
          </cell>
          <cell r="H149">
            <v>-4.9449571054442316</v>
          </cell>
          <cell r="I149">
            <v>622778.68182764237</v>
          </cell>
          <cell r="J149">
            <v>642813.72360064846</v>
          </cell>
          <cell r="K149">
            <v>948104.27647381439</v>
          </cell>
          <cell r="L149">
            <v>2213696.681902105</v>
          </cell>
          <cell r="M149">
            <v>110.71059999999997</v>
          </cell>
          <cell r="N149">
            <v>645292.28525649896</v>
          </cell>
          <cell r="O149">
            <v>715696.66289795656</v>
          </cell>
          <cell r="P149">
            <v>750002.55808097601</v>
          </cell>
          <cell r="Q149">
            <v>4324688.1881375369</v>
          </cell>
          <cell r="R149">
            <v>622953.65844742022</v>
          </cell>
          <cell r="S149">
            <v>406865.98347316921</v>
          </cell>
          <cell r="T149">
            <v>656795.82976097078</v>
          </cell>
          <cell r="U149">
            <v>693181.95692437689</v>
          </cell>
          <cell r="V149">
            <v>724111.66968712572</v>
          </cell>
          <cell r="W149">
            <v>729152.18976600002</v>
          </cell>
          <cell r="X149">
            <v>0</v>
          </cell>
          <cell r="Y149">
            <v>8157749.4761966001</v>
          </cell>
          <cell r="Z149" t="str">
            <v xml:space="preserve"> </v>
          </cell>
          <cell r="AA149">
            <v>110.71060000000001</v>
          </cell>
          <cell r="AB149">
            <v>2.7000000000000171</v>
          </cell>
        </row>
        <row r="150">
          <cell r="A150">
            <v>7111</v>
          </cell>
          <cell r="C150" t="str">
            <v>Upravne takse</v>
          </cell>
          <cell r="D150">
            <v>11560637.17678</v>
          </cell>
          <cell r="E150">
            <v>7989100</v>
          </cell>
          <cell r="F150">
            <v>3571537.1767800003</v>
          </cell>
          <cell r="G150">
            <v>193.67419190345774</v>
          </cell>
          <cell r="H150">
            <v>77.84590624743592</v>
          </cell>
          <cell r="I150">
            <v>950000</v>
          </cell>
          <cell r="J150">
            <v>900000</v>
          </cell>
          <cell r="K150">
            <v>1177413.4534807699</v>
          </cell>
          <cell r="L150">
            <v>3027413.4534807699</v>
          </cell>
          <cell r="M150">
            <v>136.43189406177919</v>
          </cell>
          <cell r="N150">
            <v>1084586.254</v>
          </cell>
          <cell r="O150">
            <v>1393153.156</v>
          </cell>
          <cell r="P150">
            <v>1219231.659</v>
          </cell>
          <cell r="Q150">
            <v>6724384.5224807691</v>
          </cell>
          <cell r="R150">
            <v>1119797.8219999999</v>
          </cell>
          <cell r="S150">
            <v>1027628.1949999999</v>
          </cell>
          <cell r="T150">
            <v>921901.21299999999</v>
          </cell>
          <cell r="U150">
            <v>1042658.4825408299</v>
          </cell>
          <cell r="V150">
            <v>1185718.6337440501</v>
          </cell>
          <cell r="W150">
            <v>1028909.357</v>
          </cell>
          <cell r="X150">
            <v>0</v>
          </cell>
          <cell r="Y150">
            <v>13050998.225765647</v>
          </cell>
          <cell r="Z150" t="str">
            <v xml:space="preserve"> </v>
          </cell>
          <cell r="AA150">
            <v>112.89168603940875</v>
          </cell>
          <cell r="AB150">
            <v>4.7232709085424602</v>
          </cell>
        </row>
        <row r="151">
          <cell r="D151" t="str">
            <v xml:space="preserve"> </v>
          </cell>
          <cell r="E151" t="str">
            <v xml:space="preserve"> </v>
          </cell>
          <cell r="F151" t="str">
            <v xml:space="preserve"> </v>
          </cell>
          <cell r="Y151" t="str">
            <v xml:space="preserve"> </v>
          </cell>
          <cell r="Z151" t="str">
            <v xml:space="preserve"> </v>
          </cell>
        </row>
        <row r="152">
          <cell r="A152">
            <v>712</v>
          </cell>
          <cell r="C152" t="str">
            <v xml:space="preserve">DENARNE KAZNI </v>
          </cell>
          <cell r="D152">
            <v>7277832.1754399994</v>
          </cell>
          <cell r="E152">
            <v>6810000</v>
          </cell>
          <cell r="F152">
            <v>467832.17543999944</v>
          </cell>
          <cell r="G152">
            <v>112.28909129739475</v>
          </cell>
          <cell r="H152">
            <v>3.1121132207481566</v>
          </cell>
          <cell r="I152">
            <v>563930.56384279986</v>
          </cell>
          <cell r="J152">
            <v>659394.73302317981</v>
          </cell>
          <cell r="K152">
            <v>772763.29305098008</v>
          </cell>
          <cell r="L152">
            <v>1996088.5899169599</v>
          </cell>
          <cell r="M152">
            <v>107.8</v>
          </cell>
          <cell r="N152">
            <v>621307.08954468009</v>
          </cell>
          <cell r="O152">
            <v>612062.89296768012</v>
          </cell>
          <cell r="P152">
            <v>697019.92865582008</v>
          </cell>
          <cell r="Q152">
            <v>3926478.5010851398</v>
          </cell>
          <cell r="R152">
            <v>652694.07092427986</v>
          </cell>
          <cell r="S152">
            <v>577514.80430952006</v>
          </cell>
          <cell r="T152">
            <v>621275.3929813198</v>
          </cell>
          <cell r="U152">
            <v>648536.05299406021</v>
          </cell>
          <cell r="V152">
            <v>667756.84282999998</v>
          </cell>
          <cell r="W152">
            <v>751247.42</v>
          </cell>
          <cell r="X152">
            <v>0</v>
          </cell>
          <cell r="Y152">
            <v>7845503.0851243194</v>
          </cell>
          <cell r="Z152" t="str">
            <v xml:space="preserve"> </v>
          </cell>
          <cell r="AA152">
            <v>107.8</v>
          </cell>
          <cell r="AB152">
            <v>0</v>
          </cell>
        </row>
        <row r="153">
          <cell r="C153" t="str">
            <v xml:space="preserve">                                 - dinamizirani sprejeti proračun</v>
          </cell>
          <cell r="D153">
            <v>6402197</v>
          </cell>
          <cell r="I153">
            <v>522927</v>
          </cell>
          <cell r="J153">
            <v>522927</v>
          </cell>
          <cell r="K153">
            <v>522927</v>
          </cell>
          <cell r="L153">
            <v>1568781</v>
          </cell>
          <cell r="N153">
            <v>522927</v>
          </cell>
          <cell r="O153">
            <v>522927</v>
          </cell>
          <cell r="P153">
            <v>522927</v>
          </cell>
          <cell r="Q153">
            <v>3137562</v>
          </cell>
          <cell r="R153">
            <v>522927</v>
          </cell>
          <cell r="S153">
            <v>522927</v>
          </cell>
          <cell r="T153">
            <v>522927</v>
          </cell>
          <cell r="U153">
            <v>522927</v>
          </cell>
          <cell r="V153">
            <v>670000</v>
          </cell>
          <cell r="W153">
            <v>650000</v>
          </cell>
          <cell r="X153">
            <v>0</v>
          </cell>
          <cell r="Y153">
            <v>6549270</v>
          </cell>
        </row>
        <row r="154">
          <cell r="A154">
            <v>7120</v>
          </cell>
          <cell r="C154" t="str">
            <v>Denarne kazni</v>
          </cell>
          <cell r="D154">
            <v>7277832.1754399994</v>
          </cell>
          <cell r="E154">
            <v>6810000</v>
          </cell>
          <cell r="F154">
            <v>467832.17543999944</v>
          </cell>
          <cell r="G154">
            <v>112.28909129739475</v>
          </cell>
          <cell r="H154">
            <v>3.1121132207481566</v>
          </cell>
          <cell r="I154">
            <v>563930.56384279986</v>
          </cell>
          <cell r="J154">
            <v>659394.73302317981</v>
          </cell>
          <cell r="K154">
            <v>772763.29305098008</v>
          </cell>
          <cell r="L154">
            <v>1996088.5899169599</v>
          </cell>
          <cell r="M154">
            <v>107.8</v>
          </cell>
          <cell r="N154">
            <v>621307.08954468009</v>
          </cell>
          <cell r="O154">
            <v>612062.89296768012</v>
          </cell>
          <cell r="P154">
            <v>697019.92865582008</v>
          </cell>
          <cell r="Q154">
            <v>3926478.5010851398</v>
          </cell>
          <cell r="R154">
            <v>652694.07092427986</v>
          </cell>
          <cell r="S154">
            <v>577514.80430952006</v>
          </cell>
          <cell r="T154">
            <v>621275.3929813198</v>
          </cell>
          <cell r="U154">
            <v>648536.05299406021</v>
          </cell>
          <cell r="V154">
            <v>667756.84282999998</v>
          </cell>
          <cell r="W154">
            <v>751247.42</v>
          </cell>
          <cell r="X154">
            <v>0</v>
          </cell>
          <cell r="Y154">
            <v>7845503.0851243194</v>
          </cell>
          <cell r="Z154" t="str">
            <v xml:space="preserve"> </v>
          </cell>
          <cell r="AA154">
            <v>107.8</v>
          </cell>
          <cell r="AB154">
            <v>0</v>
          </cell>
        </row>
        <row r="155">
          <cell r="D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K155" t="str">
            <v xml:space="preserve"> </v>
          </cell>
          <cell r="N155" t="str">
            <v xml:space="preserve"> </v>
          </cell>
          <cell r="O155" t="str">
            <v xml:space="preserve"> </v>
          </cell>
          <cell r="P155" t="str">
            <v xml:space="preserve"> </v>
          </cell>
          <cell r="R155" t="str">
            <v xml:space="preserve"> </v>
          </cell>
          <cell r="S155" t="str">
            <v xml:space="preserve"> </v>
          </cell>
          <cell r="T155" t="str">
            <v xml:space="preserve"> </v>
          </cell>
          <cell r="U155" t="str">
            <v xml:space="preserve"> </v>
          </cell>
          <cell r="Y155" t="str">
            <v xml:space="preserve"> </v>
          </cell>
        </row>
        <row r="156">
          <cell r="A156">
            <v>713</v>
          </cell>
          <cell r="C156" t="str">
            <v>PRIHODKI OD PRODAJE BLAGA IN STORITEV</v>
          </cell>
          <cell r="D156">
            <v>5585586.0071400004</v>
          </cell>
          <cell r="E156">
            <v>4330000</v>
          </cell>
          <cell r="F156">
            <v>1255586.0071400004</v>
          </cell>
          <cell r="G156">
            <v>135.45053754132505</v>
          </cell>
          <cell r="H156">
            <v>24.380658899288377</v>
          </cell>
          <cell r="I156">
            <v>317122.76289078</v>
          </cell>
          <cell r="J156">
            <v>382453.91800000001</v>
          </cell>
          <cell r="K156">
            <v>593320.29449923977</v>
          </cell>
          <cell r="L156">
            <v>1292896.9753900198</v>
          </cell>
          <cell r="M156">
            <v>107.8</v>
          </cell>
          <cell r="N156">
            <v>368695.24189036019</v>
          </cell>
          <cell r="O156">
            <v>434594.15952722018</v>
          </cell>
          <cell r="P156">
            <v>470733.49400000001</v>
          </cell>
          <cell r="Q156">
            <v>2566919.8708076002</v>
          </cell>
          <cell r="R156">
            <v>584129.11488932022</v>
          </cell>
          <cell r="S156">
            <v>805840.57400000002</v>
          </cell>
          <cell r="T156">
            <v>333570.93</v>
          </cell>
          <cell r="U156">
            <v>548714.93599999999</v>
          </cell>
          <cell r="V156">
            <v>503776.35</v>
          </cell>
          <cell r="W156">
            <v>678309.94</v>
          </cell>
          <cell r="X156">
            <v>0</v>
          </cell>
          <cell r="Y156">
            <v>6021261.7156969197</v>
          </cell>
          <cell r="Z156" t="str">
            <v xml:space="preserve"> </v>
          </cell>
          <cell r="AA156">
            <v>107.8</v>
          </cell>
          <cell r="AB156">
            <v>0</v>
          </cell>
        </row>
        <row r="157">
          <cell r="C157" t="str">
            <v xml:space="preserve">                                 - dinamizirani sprejeti proračun</v>
          </cell>
          <cell r="D157">
            <v>3533489</v>
          </cell>
          <cell r="I157">
            <v>283779</v>
          </cell>
          <cell r="J157">
            <v>283779</v>
          </cell>
          <cell r="K157">
            <v>283779</v>
          </cell>
          <cell r="L157">
            <v>851337</v>
          </cell>
          <cell r="N157">
            <v>283779</v>
          </cell>
          <cell r="O157">
            <v>283779</v>
          </cell>
          <cell r="P157">
            <v>283779</v>
          </cell>
          <cell r="Q157">
            <v>1702674</v>
          </cell>
          <cell r="R157">
            <v>283779</v>
          </cell>
          <cell r="S157">
            <v>283779</v>
          </cell>
          <cell r="T157">
            <v>283779</v>
          </cell>
          <cell r="U157">
            <v>283779</v>
          </cell>
          <cell r="V157">
            <v>350833</v>
          </cell>
          <cell r="W157">
            <v>411920</v>
          </cell>
          <cell r="X157">
            <v>0</v>
          </cell>
          <cell r="Y157">
            <v>3600543</v>
          </cell>
        </row>
        <row r="158">
          <cell r="A158">
            <v>7130</v>
          </cell>
          <cell r="C158" t="str">
            <v>Prihodki od prodaje blaga in storitev</v>
          </cell>
          <cell r="D158">
            <v>5585586.0071400004</v>
          </cell>
          <cell r="E158">
            <v>4330000</v>
          </cell>
          <cell r="F158">
            <v>1255586.0071400004</v>
          </cell>
          <cell r="G158">
            <v>135.45053754132505</v>
          </cell>
          <cell r="H158">
            <v>24.380658899288377</v>
          </cell>
          <cell r="I158">
            <v>317122.76289078</v>
          </cell>
          <cell r="J158">
            <v>382453.91800000001</v>
          </cell>
          <cell r="K158">
            <v>593320.29449923977</v>
          </cell>
          <cell r="L158">
            <v>1292896.9753900198</v>
          </cell>
          <cell r="M158">
            <v>107.8</v>
          </cell>
          <cell r="N158">
            <v>368695.24189036019</v>
          </cell>
          <cell r="O158">
            <v>434594.15952722018</v>
          </cell>
          <cell r="P158">
            <v>470733.49400000001</v>
          </cell>
          <cell r="Q158">
            <v>2566919.8708076002</v>
          </cell>
          <cell r="R158">
            <v>584129.11488932022</v>
          </cell>
          <cell r="S158">
            <v>805840.57400000002</v>
          </cell>
          <cell r="T158">
            <v>333570.93</v>
          </cell>
          <cell r="U158">
            <v>548714.93599999999</v>
          </cell>
          <cell r="V158">
            <v>503776.35</v>
          </cell>
          <cell r="W158">
            <v>678309.94</v>
          </cell>
          <cell r="X158">
            <v>0</v>
          </cell>
          <cell r="Y158">
            <v>6021261.7156969197</v>
          </cell>
          <cell r="Z158" t="str">
            <v xml:space="preserve"> </v>
          </cell>
          <cell r="AA158">
            <v>107.8</v>
          </cell>
          <cell r="AB158">
            <v>0</v>
          </cell>
        </row>
        <row r="159">
          <cell r="C159" t="str">
            <v>(lastni prihodki državnih organov)</v>
          </cell>
          <cell r="D159" t="str">
            <v xml:space="preserve"> </v>
          </cell>
          <cell r="Y159" t="str">
            <v xml:space="preserve"> </v>
          </cell>
        </row>
        <row r="160">
          <cell r="D160" t="str">
            <v xml:space="preserve"> </v>
          </cell>
          <cell r="Y160" t="str">
            <v xml:space="preserve"> </v>
          </cell>
        </row>
        <row r="161">
          <cell r="A161">
            <v>714</v>
          </cell>
          <cell r="C161" t="str">
            <v>DRUGI NEDAVČNI PRIHODKI</v>
          </cell>
          <cell r="D161">
            <v>9088884</v>
          </cell>
          <cell r="E161">
            <v>8465000</v>
          </cell>
          <cell r="F161">
            <v>623884</v>
          </cell>
          <cell r="G161">
            <v>104.01330068890667</v>
          </cell>
          <cell r="H161">
            <v>-4.487327191086635</v>
          </cell>
          <cell r="I161">
            <v>483021.61600000004</v>
          </cell>
          <cell r="J161">
            <v>691964.96600000001</v>
          </cell>
          <cell r="K161">
            <v>901049.5340000001</v>
          </cell>
          <cell r="L161">
            <v>2076036.1159999999</v>
          </cell>
          <cell r="M161">
            <v>107.8</v>
          </cell>
          <cell r="N161">
            <v>556787</v>
          </cell>
          <cell r="O161">
            <v>692063.06400000001</v>
          </cell>
          <cell r="P161">
            <v>1002948.562</v>
          </cell>
          <cell r="Q161">
            <v>4327834.7419999996</v>
          </cell>
          <cell r="R161">
            <v>1071943.7960000001</v>
          </cell>
          <cell r="S161">
            <v>942506.18</v>
          </cell>
          <cell r="T161">
            <v>764687.924</v>
          </cell>
          <cell r="U161">
            <v>920392.08800000011</v>
          </cell>
          <cell r="V161">
            <v>908052.22200000007</v>
          </cell>
          <cell r="W161">
            <v>862400</v>
          </cell>
          <cell r="X161">
            <v>0</v>
          </cell>
          <cell r="Y161">
            <v>9797816.9519999996</v>
          </cell>
          <cell r="Z161" t="e">
            <v>#VALUE!</v>
          </cell>
          <cell r="AA161">
            <v>107.8</v>
          </cell>
          <cell r="AB161">
            <v>0</v>
          </cell>
        </row>
        <row r="162">
          <cell r="C162" t="str">
            <v xml:space="preserve">                                 - dinamizirani sprejeti proračun</v>
          </cell>
          <cell r="D162">
            <v>7172266</v>
          </cell>
          <cell r="I162">
            <v>563132</v>
          </cell>
          <cell r="J162">
            <v>563132</v>
          </cell>
          <cell r="K162">
            <v>563132</v>
          </cell>
          <cell r="L162">
            <v>1689396</v>
          </cell>
          <cell r="N162">
            <v>563132</v>
          </cell>
          <cell r="O162">
            <v>563132</v>
          </cell>
          <cell r="P162">
            <v>563132</v>
          </cell>
          <cell r="Q162">
            <v>3378792</v>
          </cell>
          <cell r="R162">
            <v>563132</v>
          </cell>
          <cell r="S162">
            <v>563132</v>
          </cell>
          <cell r="T162">
            <v>563132</v>
          </cell>
          <cell r="U162">
            <v>563132</v>
          </cell>
          <cell r="V162">
            <v>866336</v>
          </cell>
          <cell r="W162">
            <v>977814</v>
          </cell>
          <cell r="X162">
            <v>0</v>
          </cell>
          <cell r="Y162">
            <v>7475470</v>
          </cell>
        </row>
        <row r="163">
          <cell r="A163">
            <v>7140</v>
          </cell>
          <cell r="C163" t="str">
            <v>Dodatni prostovoljni prispevki za socialno varnost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 xml:space="preserve"> </v>
          </cell>
        </row>
        <row r="164">
          <cell r="A164">
            <v>7141</v>
          </cell>
          <cell r="C164" t="str">
            <v>Drugi nedavčni prihodki</v>
          </cell>
          <cell r="D164">
            <v>9088884</v>
          </cell>
          <cell r="E164">
            <v>8465000</v>
          </cell>
          <cell r="F164">
            <v>623884</v>
          </cell>
          <cell r="G164">
            <v>104.01330068890667</v>
          </cell>
          <cell r="H164">
            <v>-4.487327191086635</v>
          </cell>
          <cell r="I164">
            <v>483021.61600000004</v>
          </cell>
          <cell r="J164">
            <v>691964.96600000001</v>
          </cell>
          <cell r="K164">
            <v>901049.5340000001</v>
          </cell>
          <cell r="L164">
            <v>2076036.1159999999</v>
          </cell>
          <cell r="M164">
            <v>107.8</v>
          </cell>
          <cell r="N164">
            <v>556787</v>
          </cell>
          <cell r="O164">
            <v>692063.06400000001</v>
          </cell>
          <cell r="P164">
            <v>1002948.562</v>
          </cell>
          <cell r="Q164">
            <v>4327834.7419999996</v>
          </cell>
          <cell r="R164">
            <v>1071943.7960000001</v>
          </cell>
          <cell r="S164">
            <v>942506.18</v>
          </cell>
          <cell r="T164">
            <v>764687.924</v>
          </cell>
          <cell r="U164">
            <v>920392.08800000011</v>
          </cell>
          <cell r="V164">
            <v>908052.22200000007</v>
          </cell>
          <cell r="W164">
            <v>862400</v>
          </cell>
          <cell r="X164">
            <v>0</v>
          </cell>
          <cell r="Y164">
            <v>9797816.9519999996</v>
          </cell>
          <cell r="Z164" t="str">
            <v xml:space="preserve"> </v>
          </cell>
          <cell r="AA164">
            <v>107.8</v>
          </cell>
          <cell r="AB164">
            <v>0</v>
          </cell>
        </row>
        <row r="165">
          <cell r="C165" t="str">
            <v>v tem:</v>
          </cell>
          <cell r="D165" t="str">
            <v xml:space="preserve"> </v>
          </cell>
          <cell r="E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K165" t="str">
            <v xml:space="preserve"> </v>
          </cell>
          <cell r="N165" t="str">
            <v xml:space="preserve"> </v>
          </cell>
          <cell r="O165" t="str">
            <v xml:space="preserve"> </v>
          </cell>
          <cell r="P165" t="str">
            <v xml:space="preserve"> </v>
          </cell>
          <cell r="Q165" t="e">
            <v>#VALUE!</v>
          </cell>
          <cell r="R165" t="str">
            <v xml:space="preserve"> </v>
          </cell>
          <cell r="S165" t="str">
            <v xml:space="preserve"> </v>
          </cell>
          <cell r="T165" t="str">
            <v xml:space="preserve"> </v>
          </cell>
          <cell r="U165" t="str">
            <v xml:space="preserve"> </v>
          </cell>
          <cell r="Y165" t="str">
            <v xml:space="preserve"> </v>
          </cell>
          <cell r="Z165" t="str">
            <v xml:space="preserve"> </v>
          </cell>
        </row>
        <row r="166">
          <cell r="C166" t="str">
            <v xml:space="preserve">POVEČANI PRIHODKI ZARADI BRUTO IZKAZOVANJA </v>
          </cell>
          <cell r="Q166">
            <v>0</v>
          </cell>
        </row>
        <row r="167">
          <cell r="C167" t="str">
            <v>PRIHODKOV PRORAČUNA (PROVIZIJA APP)</v>
          </cell>
          <cell r="D167" t="e">
            <v>#REF!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e">
            <v>#REF!</v>
          </cell>
        </row>
        <row r="168">
          <cell r="A168">
            <v>714100</v>
          </cell>
          <cell r="C168" t="str">
            <v>Drugi prihodki</v>
          </cell>
          <cell r="D168">
            <v>1637413.378</v>
          </cell>
          <cell r="E168">
            <v>2785100</v>
          </cell>
          <cell r="F168">
            <v>-1147686.622</v>
          </cell>
          <cell r="I168">
            <v>121559</v>
          </cell>
          <cell r="J168">
            <v>121559</v>
          </cell>
          <cell r="K168">
            <v>121559</v>
          </cell>
          <cell r="L168">
            <v>364677</v>
          </cell>
          <cell r="N168">
            <v>121559</v>
          </cell>
          <cell r="O168">
            <v>121559</v>
          </cell>
          <cell r="P168">
            <v>121559</v>
          </cell>
          <cell r="Q168">
            <v>729354</v>
          </cell>
          <cell r="R168">
            <v>121559</v>
          </cell>
          <cell r="S168">
            <v>121559</v>
          </cell>
          <cell r="T168">
            <v>121559</v>
          </cell>
          <cell r="U168">
            <v>121559</v>
          </cell>
          <cell r="V168">
            <v>125820.53200000001</v>
          </cell>
          <cell r="W168">
            <v>460249.76943600003</v>
          </cell>
          <cell r="X168">
            <v>0</v>
          </cell>
          <cell r="Y168">
            <v>1801660.301436</v>
          </cell>
          <cell r="Z168">
            <v>2785100</v>
          </cell>
        </row>
        <row r="169">
          <cell r="A169">
            <v>714101</v>
          </cell>
          <cell r="C169" t="str">
            <v>Prispevek za Posočje</v>
          </cell>
          <cell r="D169">
            <v>53603</v>
          </cell>
          <cell r="E169">
            <v>0</v>
          </cell>
          <cell r="F169">
            <v>53603</v>
          </cell>
          <cell r="I169">
            <v>4873</v>
          </cell>
          <cell r="J169">
            <v>4873</v>
          </cell>
          <cell r="K169">
            <v>4873</v>
          </cell>
          <cell r="L169">
            <v>14619</v>
          </cell>
          <cell r="N169">
            <v>4873</v>
          </cell>
          <cell r="O169">
            <v>4873</v>
          </cell>
          <cell r="P169">
            <v>4873</v>
          </cell>
          <cell r="Q169">
            <v>29238</v>
          </cell>
          <cell r="R169">
            <v>4873</v>
          </cell>
          <cell r="S169">
            <v>4873</v>
          </cell>
          <cell r="T169">
            <v>4873</v>
          </cell>
          <cell r="U169">
            <v>4873</v>
          </cell>
          <cell r="V169">
            <v>0</v>
          </cell>
          <cell r="W169">
            <v>0</v>
          </cell>
          <cell r="X169">
            <v>0</v>
          </cell>
          <cell r="Y169">
            <v>48730</v>
          </cell>
          <cell r="Z169">
            <v>0</v>
          </cell>
        </row>
        <row r="170">
          <cell r="A170" t="str">
            <v xml:space="preserve"> </v>
          </cell>
          <cell r="C170" t="str">
            <v xml:space="preserve"> </v>
          </cell>
          <cell r="D170" t="str">
            <v xml:space="preserve"> </v>
          </cell>
          <cell r="E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N170" t="str">
            <v xml:space="preserve"> </v>
          </cell>
          <cell r="O170" t="str">
            <v xml:space="preserve"> </v>
          </cell>
          <cell r="P170" t="str">
            <v xml:space="preserve"> </v>
          </cell>
          <cell r="Q170" t="e">
            <v>#VALUE!</v>
          </cell>
          <cell r="R170" t="str">
            <v xml:space="preserve"> </v>
          </cell>
          <cell r="S170" t="str">
            <v xml:space="preserve"> </v>
          </cell>
          <cell r="T170" t="str">
            <v xml:space="preserve"> </v>
          </cell>
          <cell r="U170" t="str">
            <v xml:space="preserve"> </v>
          </cell>
          <cell r="V170" t="str">
            <v xml:space="preserve"> </v>
          </cell>
          <cell r="W170" t="str">
            <v xml:space="preserve"> </v>
          </cell>
          <cell r="X170" t="str">
            <v xml:space="preserve"> </v>
          </cell>
          <cell r="Y170" t="str">
            <v xml:space="preserve"> </v>
          </cell>
          <cell r="Z170" t="str">
            <v xml:space="preserve"> </v>
          </cell>
        </row>
        <row r="171">
          <cell r="A171">
            <v>714199</v>
          </cell>
          <cell r="C171" t="str">
            <v>Drugi tekoči prihodki</v>
          </cell>
          <cell r="D171">
            <v>7575254.8739999998</v>
          </cell>
          <cell r="E171">
            <v>5679900</v>
          </cell>
          <cell r="F171">
            <v>1895354.8739999998</v>
          </cell>
          <cell r="I171">
            <v>356589.61600000004</v>
          </cell>
          <cell r="J171">
            <v>565532.96600000001</v>
          </cell>
          <cell r="K171">
            <v>774617.5340000001</v>
          </cell>
          <cell r="L171">
            <v>1696740.1160000002</v>
          </cell>
          <cell r="N171">
            <v>430355</v>
          </cell>
          <cell r="O171">
            <v>565631.06400000001</v>
          </cell>
          <cell r="P171">
            <v>876516.56200000003</v>
          </cell>
          <cell r="Q171">
            <v>3569242.7420000006</v>
          </cell>
          <cell r="R171">
            <v>945511.79600000009</v>
          </cell>
          <cell r="S171">
            <v>816074.18</v>
          </cell>
          <cell r="T171">
            <v>638255.924</v>
          </cell>
          <cell r="U171">
            <v>793960.08800000011</v>
          </cell>
          <cell r="V171">
            <v>990793.85400000005</v>
          </cell>
          <cell r="W171">
            <v>798717.49218800012</v>
          </cell>
          <cell r="X171">
            <v>0</v>
          </cell>
          <cell r="Y171">
            <v>8552556.0761880018</v>
          </cell>
          <cell r="Z171">
            <v>5679900</v>
          </cell>
        </row>
        <row r="172">
          <cell r="D172" t="str">
            <v xml:space="preserve"> </v>
          </cell>
          <cell r="Y172" t="str">
            <v xml:space="preserve"> </v>
          </cell>
        </row>
        <row r="173">
          <cell r="A173">
            <v>72</v>
          </cell>
          <cell r="B173" t="str">
            <v xml:space="preserve">  </v>
          </cell>
          <cell r="C173" t="str">
            <v xml:space="preserve">KAPITALSKI PRIHODKI  </v>
          </cell>
          <cell r="D173">
            <v>860929.19464</v>
          </cell>
          <cell r="E173">
            <v>4391500</v>
          </cell>
          <cell r="F173">
            <v>-3530570.8053600001</v>
          </cell>
          <cell r="G173">
            <v>170.52323736370388</v>
          </cell>
          <cell r="H173">
            <v>56.586994824337808</v>
          </cell>
          <cell r="I173">
            <v>55917.604290240008</v>
          </cell>
          <cell r="J173">
            <v>25754.009568980004</v>
          </cell>
          <cell r="K173">
            <v>42425.552022700009</v>
          </cell>
          <cell r="L173">
            <v>124097.16588192002</v>
          </cell>
          <cell r="M173">
            <v>110.85337153689669</v>
          </cell>
          <cell r="N173">
            <v>118891.54200000002</v>
          </cell>
          <cell r="O173">
            <v>104130.488</v>
          </cell>
          <cell r="P173">
            <v>90640.935000000012</v>
          </cell>
          <cell r="Q173">
            <v>437760.13088192005</v>
          </cell>
          <cell r="R173">
            <v>39003.441400000003</v>
          </cell>
          <cell r="S173">
            <v>12063.737291759999</v>
          </cell>
          <cell r="T173">
            <v>189335.60800000001</v>
          </cell>
          <cell r="U173">
            <v>39989.528511240009</v>
          </cell>
          <cell r="V173">
            <v>132853.79800000001</v>
          </cell>
          <cell r="W173">
            <v>61844.86</v>
          </cell>
          <cell r="X173">
            <v>0</v>
          </cell>
          <cell r="Y173">
            <v>912851.10408492002</v>
          </cell>
          <cell r="Z173" t="e">
            <v>#VALUE!</v>
          </cell>
          <cell r="AA173">
            <v>106.03091517492693</v>
          </cell>
          <cell r="AB173">
            <v>-1.6410805427393882</v>
          </cell>
        </row>
        <row r="174">
          <cell r="C174" t="str">
            <v xml:space="preserve">                                 - dinamizirani sprejeti proračun</v>
          </cell>
          <cell r="D174">
            <v>4329717</v>
          </cell>
          <cell r="I174">
            <v>55714</v>
          </cell>
          <cell r="J174">
            <v>55714</v>
          </cell>
          <cell r="K174">
            <v>55714</v>
          </cell>
          <cell r="L174">
            <v>167142</v>
          </cell>
          <cell r="N174">
            <v>55714</v>
          </cell>
          <cell r="O174">
            <v>55714</v>
          </cell>
          <cell r="P174">
            <v>55714</v>
          </cell>
          <cell r="Q174">
            <v>334284</v>
          </cell>
          <cell r="R174">
            <v>55714</v>
          </cell>
          <cell r="S174">
            <v>55714</v>
          </cell>
          <cell r="T174">
            <v>55714</v>
          </cell>
          <cell r="U174">
            <v>55714</v>
          </cell>
          <cell r="V174">
            <v>100000</v>
          </cell>
          <cell r="W174">
            <v>3716863</v>
          </cell>
          <cell r="X174">
            <v>0</v>
          </cell>
          <cell r="Y174">
            <v>4374003</v>
          </cell>
        </row>
        <row r="175">
          <cell r="D175" t="str">
            <v xml:space="preserve"> </v>
          </cell>
          <cell r="Y175" t="str">
            <v xml:space="preserve"> </v>
          </cell>
        </row>
        <row r="176">
          <cell r="A176">
            <v>720</v>
          </cell>
          <cell r="C176" t="str">
            <v>PRIHODKI OD PRODAJE OSNOVNIH SREDSTEV</v>
          </cell>
          <cell r="D176">
            <v>846800.65314000007</v>
          </cell>
          <cell r="E176">
            <v>2980600</v>
          </cell>
          <cell r="F176">
            <v>-2133799.3468599999</v>
          </cell>
          <cell r="G176">
            <v>187.55731659907551</v>
          </cell>
          <cell r="H176">
            <v>72.228940862328272</v>
          </cell>
          <cell r="I176">
            <v>55917.604290240008</v>
          </cell>
          <cell r="J176">
            <v>25754.009568980004</v>
          </cell>
          <cell r="K176">
            <v>42425.552022700009</v>
          </cell>
          <cell r="L176">
            <v>124097.16588192002</v>
          </cell>
          <cell r="M176">
            <v>107.8</v>
          </cell>
          <cell r="N176">
            <v>118891.54200000002</v>
          </cell>
          <cell r="O176">
            <v>104130.488</v>
          </cell>
          <cell r="P176">
            <v>90640.935000000012</v>
          </cell>
          <cell r="Q176">
            <v>437760.13088192005</v>
          </cell>
          <cell r="R176">
            <v>39003.441400000003</v>
          </cell>
          <cell r="S176">
            <v>12063.737291759999</v>
          </cell>
          <cell r="T176">
            <v>189335.60800000001</v>
          </cell>
          <cell r="U176">
            <v>39989.528511240009</v>
          </cell>
          <cell r="V176">
            <v>132853.79800000001</v>
          </cell>
          <cell r="W176">
            <v>61844.86</v>
          </cell>
          <cell r="X176">
            <v>0</v>
          </cell>
          <cell r="Y176">
            <v>912851.10408492002</v>
          </cell>
          <cell r="Z176">
            <v>0</v>
          </cell>
          <cell r="AA176">
            <v>107.8</v>
          </cell>
          <cell r="AB176">
            <v>0</v>
          </cell>
        </row>
        <row r="177">
          <cell r="A177">
            <v>7200</v>
          </cell>
          <cell r="C177" t="str">
            <v>Prihodki od prodaje zgradb in prostorov</v>
          </cell>
          <cell r="D177">
            <v>767900.71544000006</v>
          </cell>
          <cell r="E177">
            <v>2822015</v>
          </cell>
          <cell r="F177">
            <v>-2054114.2845600001</v>
          </cell>
          <cell r="G177">
            <v>207.96453189472604</v>
          </cell>
          <cell r="H177">
            <v>90.968348847314985</v>
          </cell>
          <cell r="I177">
            <v>50304.741373040008</v>
          </cell>
          <cell r="J177">
            <v>12902.604217580001</v>
          </cell>
          <cell r="K177">
            <v>17898.733244700004</v>
          </cell>
          <cell r="L177">
            <v>81106.078835320019</v>
          </cell>
          <cell r="M177">
            <v>107.8</v>
          </cell>
          <cell r="N177">
            <v>111279.78400000001</v>
          </cell>
          <cell r="O177">
            <v>102863.838</v>
          </cell>
          <cell r="P177">
            <v>82663.196000000011</v>
          </cell>
          <cell r="Q177">
            <v>377912.89683532005</v>
          </cell>
          <cell r="R177">
            <v>30996.812000000002</v>
          </cell>
          <cell r="S177">
            <v>12050.268220759999</v>
          </cell>
          <cell r="T177">
            <v>185854.74600000001</v>
          </cell>
          <cell r="U177">
            <v>38343.17618824001</v>
          </cell>
          <cell r="V177">
            <v>120837.33200000001</v>
          </cell>
          <cell r="W177">
            <v>61801.74</v>
          </cell>
          <cell r="X177">
            <v>0</v>
          </cell>
          <cell r="Y177">
            <v>827796.97124432016</v>
          </cell>
          <cell r="Z177" t="str">
            <v xml:space="preserve"> </v>
          </cell>
          <cell r="AA177">
            <v>107.8</v>
          </cell>
          <cell r="AB177">
            <v>0</v>
          </cell>
        </row>
        <row r="178">
          <cell r="A178">
            <v>7201</v>
          </cell>
          <cell r="C178" t="str">
            <v>Prihodki od prodaje prevoznih sredstev</v>
          </cell>
          <cell r="D178">
            <v>46365.063999999998</v>
          </cell>
          <cell r="E178">
            <v>152485</v>
          </cell>
          <cell r="F178">
            <v>-106119.936</v>
          </cell>
          <cell r="G178">
            <v>59.058509432279926</v>
          </cell>
          <cell r="H178">
            <v>-45.768127243085466</v>
          </cell>
          <cell r="I178">
            <v>1432.6814040000002</v>
          </cell>
          <cell r="J178">
            <v>7092.6966880000009</v>
          </cell>
          <cell r="K178">
            <v>24339.892500000002</v>
          </cell>
          <cell r="L178">
            <v>32865.270592000001</v>
          </cell>
          <cell r="M178">
            <v>107.8</v>
          </cell>
          <cell r="N178">
            <v>1325.94</v>
          </cell>
          <cell r="O178">
            <v>1137.29</v>
          </cell>
          <cell r="P178">
            <v>7977.7390000000005</v>
          </cell>
          <cell r="Q178">
            <v>43306.239592000005</v>
          </cell>
          <cell r="R178">
            <v>1598.9974</v>
          </cell>
          <cell r="S178">
            <v>0</v>
          </cell>
          <cell r="T178">
            <v>3480.8620000000001</v>
          </cell>
          <cell r="U178">
            <v>1595.44</v>
          </cell>
          <cell r="V178">
            <v>0</v>
          </cell>
          <cell r="W178">
            <v>0</v>
          </cell>
          <cell r="X178">
            <v>0</v>
          </cell>
          <cell r="Y178">
            <v>49981.538992000009</v>
          </cell>
          <cell r="Z178" t="str">
            <v xml:space="preserve"> </v>
          </cell>
          <cell r="AA178">
            <v>107.8</v>
          </cell>
          <cell r="AB178">
            <v>0</v>
          </cell>
        </row>
        <row r="179">
          <cell r="A179">
            <v>7202</v>
          </cell>
          <cell r="C179" t="str">
            <v>Prihodki od prodaje opreme</v>
          </cell>
          <cell r="D179">
            <v>32534.8737</v>
          </cell>
          <cell r="E179">
            <v>3600</v>
          </cell>
          <cell r="F179">
            <v>28934.8737</v>
          </cell>
          <cell r="G179" t="str">
            <v>…</v>
          </cell>
          <cell r="H179" t="str">
            <v>…</v>
          </cell>
          <cell r="I179">
            <v>4180.1815132000002</v>
          </cell>
          <cell r="J179">
            <v>5758.7086633999998</v>
          </cell>
          <cell r="K179">
            <v>186.92627800000002</v>
          </cell>
          <cell r="L179">
            <v>10125.816454600001</v>
          </cell>
          <cell r="M179">
            <v>107.8</v>
          </cell>
          <cell r="N179">
            <v>6285.8180000000002</v>
          </cell>
          <cell r="O179">
            <v>129.36000000000001</v>
          </cell>
          <cell r="P179">
            <v>0</v>
          </cell>
          <cell r="Q179">
            <v>16540.994454600001</v>
          </cell>
          <cell r="R179">
            <v>6407.6320000000005</v>
          </cell>
          <cell r="S179">
            <v>13.469071000000001</v>
          </cell>
          <cell r="T179">
            <v>0</v>
          </cell>
          <cell r="U179">
            <v>50.912323000000001</v>
          </cell>
          <cell r="V179">
            <v>12016.466</v>
          </cell>
          <cell r="W179">
            <v>43.12</v>
          </cell>
          <cell r="X179">
            <v>0</v>
          </cell>
          <cell r="Y179">
            <v>35072.593848600001</v>
          </cell>
          <cell r="Z179" t="str">
            <v xml:space="preserve"> </v>
          </cell>
          <cell r="AA179">
            <v>107.8</v>
          </cell>
          <cell r="AB179">
            <v>0</v>
          </cell>
        </row>
        <row r="180">
          <cell r="A180">
            <v>7203</v>
          </cell>
          <cell r="C180" t="str">
            <v>Prihodki od prodaje drugih osnovnih sredstev</v>
          </cell>
          <cell r="D180">
            <v>0</v>
          </cell>
          <cell r="E180">
            <v>2500</v>
          </cell>
          <cell r="F180">
            <v>-2500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#DIV/0!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 xml:space="preserve"> </v>
          </cell>
          <cell r="AA180" t="str">
            <v>…</v>
          </cell>
          <cell r="AB180" t="str">
            <v>…</v>
          </cell>
        </row>
        <row r="182">
          <cell r="A182">
            <v>721</v>
          </cell>
          <cell r="C182" t="str">
            <v>PRIHODKI OD PRODAJE ZALOG</v>
          </cell>
          <cell r="D182">
            <v>0</v>
          </cell>
          <cell r="E182">
            <v>0</v>
          </cell>
          <cell r="F182">
            <v>0</v>
          </cell>
          <cell r="G182" t="str">
            <v>…</v>
          </cell>
          <cell r="H182" t="str">
            <v>…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 t="str">
            <v>…</v>
          </cell>
          <cell r="AB182" t="str">
            <v>…</v>
          </cell>
        </row>
        <row r="183">
          <cell r="A183">
            <v>7210</v>
          </cell>
          <cell r="C183" t="str">
            <v>Prihodki od prodaje blagovnih rezerv</v>
          </cell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 xml:space="preserve"> </v>
          </cell>
          <cell r="AA183" t="str">
            <v>…</v>
          </cell>
          <cell r="AB183" t="str">
            <v>…</v>
          </cell>
        </row>
        <row r="184">
          <cell r="A184">
            <v>7211</v>
          </cell>
          <cell r="C184" t="str">
            <v>Prihodki od prodaje drugih zalog</v>
          </cell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 xml:space="preserve"> </v>
          </cell>
          <cell r="AA184" t="str">
            <v>…</v>
          </cell>
          <cell r="AB184" t="str">
            <v>…</v>
          </cell>
        </row>
        <row r="186">
          <cell r="A186">
            <v>722</v>
          </cell>
          <cell r="C186" t="str">
            <v xml:space="preserve">PRIHODKI OD PRODAJE ZEMLJIŠČ IN </v>
          </cell>
          <cell r="D186">
            <v>14128.541499999999</v>
          </cell>
          <cell r="E186">
            <v>1410900</v>
          </cell>
          <cell r="F186">
            <v>-1396771.4584999999</v>
          </cell>
          <cell r="G186" t="str">
            <v>…</v>
          </cell>
          <cell r="H186" t="str">
            <v>…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#VALUE!</v>
          </cell>
          <cell r="AA186">
            <v>0</v>
          </cell>
          <cell r="AB186" t="str">
            <v>…</v>
          </cell>
        </row>
        <row r="187">
          <cell r="C187" t="str">
            <v>NEMATERIALNEGA PREMOŽENJA</v>
          </cell>
          <cell r="AB187" t="str">
            <v xml:space="preserve"> </v>
          </cell>
        </row>
        <row r="188">
          <cell r="A188">
            <v>7220</v>
          </cell>
          <cell r="C188" t="str">
            <v>Prihodki od prodaje kmetijskih zemljišč in gozdov</v>
          </cell>
          <cell r="D188">
            <v>3897.0179999999996</v>
          </cell>
          <cell r="E188">
            <v>0</v>
          </cell>
          <cell r="F188">
            <v>3897.0179999999996</v>
          </cell>
          <cell r="G188" t="str">
            <v>…</v>
          </cell>
          <cell r="H188" t="str">
            <v>…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 xml:space="preserve"> </v>
          </cell>
          <cell r="AA188">
            <v>0</v>
          </cell>
          <cell r="AB188" t="str">
            <v>…</v>
          </cell>
        </row>
        <row r="189">
          <cell r="A189">
            <v>7221</v>
          </cell>
          <cell r="C189" t="str">
            <v>Prihodki od prodaje stavbnih zemljišč</v>
          </cell>
          <cell r="D189">
            <v>119.5235</v>
          </cell>
          <cell r="E189">
            <v>1402000</v>
          </cell>
          <cell r="F189">
            <v>-1401880.4765000001</v>
          </cell>
          <cell r="G189" t="str">
            <v>…</v>
          </cell>
          <cell r="H189" t="str">
            <v>…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 xml:space="preserve"> </v>
          </cell>
          <cell r="AA189">
            <v>0</v>
          </cell>
          <cell r="AB189" t="str">
            <v>…</v>
          </cell>
        </row>
        <row r="190">
          <cell r="A190">
            <v>7222</v>
          </cell>
          <cell r="C190" t="str">
            <v>Prihodki od prodaje nematerialnega premoženja</v>
          </cell>
          <cell r="D190">
            <v>10112</v>
          </cell>
          <cell r="E190">
            <v>8900</v>
          </cell>
          <cell r="F190">
            <v>1212</v>
          </cell>
          <cell r="G190" t="str">
            <v>…</v>
          </cell>
          <cell r="H190" t="str">
            <v>…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 xml:space="preserve"> </v>
          </cell>
          <cell r="AA190">
            <v>0</v>
          </cell>
          <cell r="AB190" t="str">
            <v>…</v>
          </cell>
        </row>
        <row r="192">
          <cell r="A192">
            <v>73</v>
          </cell>
          <cell r="B192" t="str">
            <v xml:space="preserve">   </v>
          </cell>
          <cell r="C192" t="str">
            <v xml:space="preserve">PREJETE DONACIJE  </v>
          </cell>
          <cell r="D192">
            <v>6375844.0121400002</v>
          </cell>
          <cell r="E192">
            <v>9400000</v>
          </cell>
          <cell r="F192">
            <v>-3024155.9878599998</v>
          </cell>
          <cell r="G192">
            <v>199.42535604490058</v>
          </cell>
          <cell r="H192">
            <v>83.127048709734225</v>
          </cell>
          <cell r="I192">
            <v>304190.37839497998</v>
          </cell>
          <cell r="J192">
            <v>263789.28395050002</v>
          </cell>
          <cell r="K192">
            <v>472803.25174698001</v>
          </cell>
          <cell r="L192">
            <v>1040782.9140924599</v>
          </cell>
          <cell r="M192">
            <v>107.8</v>
          </cell>
          <cell r="N192">
            <v>2560679.3400834799</v>
          </cell>
          <cell r="O192">
            <v>304857.43144934007</v>
          </cell>
          <cell r="P192">
            <v>644575.74618205999</v>
          </cell>
          <cell r="Q192">
            <v>4550895.4318073401</v>
          </cell>
          <cell r="R192">
            <v>1426373.4280010602</v>
          </cell>
          <cell r="S192">
            <v>182334.94975542001</v>
          </cell>
          <cell r="T192">
            <v>72434.986825740008</v>
          </cell>
          <cell r="U192">
            <v>289526.26976504002</v>
          </cell>
          <cell r="V192">
            <v>176384.516</v>
          </cell>
          <cell r="W192">
            <v>167442.50600000002</v>
          </cell>
          <cell r="X192">
            <v>0</v>
          </cell>
          <cell r="Y192">
            <v>6865392.0881546</v>
          </cell>
          <cell r="Z192" t="e">
            <v>#VALUE!</v>
          </cell>
          <cell r="AA192">
            <v>107.67816896214006</v>
          </cell>
          <cell r="AB192">
            <v>-0.11301580506487596</v>
          </cell>
        </row>
        <row r="193">
          <cell r="C193" t="str">
            <v xml:space="preserve">                                 - dinamizirani sprejeti proračun</v>
          </cell>
          <cell r="D193">
            <v>4321710</v>
          </cell>
          <cell r="F193" t="str">
            <v xml:space="preserve"> </v>
          </cell>
          <cell r="I193">
            <v>95803</v>
          </cell>
          <cell r="J193">
            <v>95803</v>
          </cell>
          <cell r="K193">
            <v>95803</v>
          </cell>
          <cell r="L193">
            <v>287409</v>
          </cell>
          <cell r="N193">
            <v>95803</v>
          </cell>
          <cell r="O193">
            <v>95803</v>
          </cell>
          <cell r="P193">
            <v>95803</v>
          </cell>
          <cell r="Q193">
            <v>574818</v>
          </cell>
          <cell r="R193">
            <v>95803</v>
          </cell>
          <cell r="S193">
            <v>95803</v>
          </cell>
          <cell r="T193">
            <v>95803</v>
          </cell>
          <cell r="U193">
            <v>95803</v>
          </cell>
          <cell r="V193">
            <v>1700000</v>
          </cell>
          <cell r="W193">
            <v>3267877</v>
          </cell>
          <cell r="X193">
            <v>0</v>
          </cell>
          <cell r="Y193">
            <v>5925907</v>
          </cell>
        </row>
        <row r="195">
          <cell r="A195">
            <v>730</v>
          </cell>
          <cell r="C195" t="str">
            <v xml:space="preserve">PREJETE DONACIJE IZ DOMAČIH VIROV </v>
          </cell>
          <cell r="D195">
            <v>7205.71144</v>
          </cell>
          <cell r="E195">
            <v>0</v>
          </cell>
          <cell r="F195">
            <v>7205.71144</v>
          </cell>
          <cell r="G195">
            <v>96.16590738022154</v>
          </cell>
          <cell r="H195">
            <v>-11.693381652689126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e">
            <v>#VALUE!</v>
          </cell>
          <cell r="AA195">
            <v>0</v>
          </cell>
          <cell r="AB195" t="str">
            <v>…</v>
          </cell>
        </row>
        <row r="196">
          <cell r="A196">
            <v>7300</v>
          </cell>
          <cell r="C196" t="str">
            <v>Prejete donacije iz domačih virov za tekočo porabo</v>
          </cell>
          <cell r="D196">
            <v>7205.71144</v>
          </cell>
          <cell r="E196">
            <v>0</v>
          </cell>
          <cell r="F196">
            <v>7205.71144</v>
          </cell>
          <cell r="G196">
            <v>144.25848728728729</v>
          </cell>
          <cell r="H196">
            <v>32.468767022302359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 xml:space="preserve"> </v>
          </cell>
          <cell r="AA196">
            <v>0</v>
          </cell>
          <cell r="AB196" t="str">
            <v>…</v>
          </cell>
        </row>
        <row r="197">
          <cell r="A197">
            <v>7301</v>
          </cell>
          <cell r="C197" t="str">
            <v>Prejete donacije iz domačih virov za investicije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 xml:space="preserve"> </v>
          </cell>
        </row>
        <row r="198">
          <cell r="X198" t="str">
            <v xml:space="preserve"> </v>
          </cell>
        </row>
        <row r="199">
          <cell r="A199">
            <v>731</v>
          </cell>
          <cell r="C199" t="str">
            <v>PREJETE DONACIJE IZ TUJINE</v>
          </cell>
          <cell r="D199">
            <v>6368638.3006999996</v>
          </cell>
          <cell r="E199">
            <v>9400000</v>
          </cell>
          <cell r="F199">
            <v>-3031361.6993000004</v>
          </cell>
          <cell r="G199">
            <v>199.66793173157259</v>
          </cell>
          <cell r="H199">
            <v>83.349799569855435</v>
          </cell>
          <cell r="I199">
            <v>304190.37839497998</v>
          </cell>
          <cell r="J199">
            <v>263789.28395050002</v>
          </cell>
          <cell r="K199">
            <v>472803.25174698001</v>
          </cell>
          <cell r="L199">
            <v>1040782.9140924599</v>
          </cell>
          <cell r="M199">
            <v>107.8</v>
          </cell>
          <cell r="N199">
            <v>2560679.3400834799</v>
          </cell>
          <cell r="O199">
            <v>304857.43144934007</v>
          </cell>
          <cell r="P199">
            <v>644575.74618205999</v>
          </cell>
          <cell r="Q199">
            <v>4550895.4318073401</v>
          </cell>
          <cell r="R199">
            <v>1426373.4280010602</v>
          </cell>
          <cell r="S199">
            <v>182334.94975542001</v>
          </cell>
          <cell r="T199">
            <v>72434.986825740008</v>
          </cell>
          <cell r="U199">
            <v>289526.26976504002</v>
          </cell>
          <cell r="V199">
            <v>176384.516</v>
          </cell>
          <cell r="W199">
            <v>167442.50600000002</v>
          </cell>
          <cell r="X199">
            <v>0</v>
          </cell>
          <cell r="Y199">
            <v>6865392.0881546</v>
          </cell>
          <cell r="Z199" t="e">
            <v>#VALUE!</v>
          </cell>
          <cell r="AA199">
            <v>107.8</v>
          </cell>
          <cell r="AB199">
            <v>0</v>
          </cell>
        </row>
        <row r="200">
          <cell r="A200">
            <v>7310</v>
          </cell>
          <cell r="C200" t="str">
            <v>Prejete donacije iz tujine za tekočo porabo</v>
          </cell>
          <cell r="D200">
            <v>5411109.1098199999</v>
          </cell>
          <cell r="E200">
            <v>5982000</v>
          </cell>
          <cell r="F200">
            <v>-570890.8901800001</v>
          </cell>
          <cell r="G200" t="str">
            <v xml:space="preserve"> </v>
          </cell>
          <cell r="H200" t="str">
            <v xml:space="preserve"> </v>
          </cell>
          <cell r="I200">
            <v>304190.37839497998</v>
          </cell>
          <cell r="J200">
            <v>263789.28395050002</v>
          </cell>
          <cell r="K200">
            <v>178244.80137926</v>
          </cell>
          <cell r="L200">
            <v>746224.46372473997</v>
          </cell>
          <cell r="M200">
            <v>107.8</v>
          </cell>
          <cell r="N200">
            <v>2014036.0652227199</v>
          </cell>
          <cell r="O200">
            <v>296095.33800000005</v>
          </cell>
          <cell r="P200">
            <v>644575.74618205999</v>
          </cell>
          <cell r="Q200">
            <v>3700931.6131295199</v>
          </cell>
          <cell r="R200">
            <v>1426373.4280010602</v>
          </cell>
          <cell r="S200">
            <v>182334.94975542001</v>
          </cell>
          <cell r="T200">
            <v>72434.986825740008</v>
          </cell>
          <cell r="U200">
            <v>107273.62067422</v>
          </cell>
          <cell r="V200">
            <v>176384.516</v>
          </cell>
          <cell r="W200">
            <v>167442.50600000002</v>
          </cell>
          <cell r="X200">
            <v>0</v>
          </cell>
          <cell r="Y200">
            <v>5833175.6203859597</v>
          </cell>
          <cell r="Z200" t="str">
            <v xml:space="preserve"> </v>
          </cell>
          <cell r="AA200">
            <v>107.8</v>
          </cell>
          <cell r="AB200">
            <v>0</v>
          </cell>
        </row>
        <row r="201">
          <cell r="A201">
            <v>7311</v>
          </cell>
          <cell r="C201" t="str">
            <v>Prejete donacije iz tujine za investicije</v>
          </cell>
          <cell r="D201">
            <v>957529.19087999989</v>
          </cell>
          <cell r="E201">
            <v>3418000</v>
          </cell>
          <cell r="F201">
            <v>-2460470.8091200003</v>
          </cell>
          <cell r="G201" t="str">
            <v xml:space="preserve"> </v>
          </cell>
          <cell r="H201" t="str">
            <v xml:space="preserve"> </v>
          </cell>
          <cell r="I201">
            <v>0</v>
          </cell>
          <cell r="J201">
            <v>0</v>
          </cell>
          <cell r="K201">
            <v>294558.45036771998</v>
          </cell>
          <cell r="L201">
            <v>294558.45036771998</v>
          </cell>
          <cell r="M201">
            <v>107.8</v>
          </cell>
          <cell r="N201">
            <v>546643.27486076008</v>
          </cell>
          <cell r="O201">
            <v>8762.09344934</v>
          </cell>
          <cell r="P201">
            <v>0</v>
          </cell>
          <cell r="Q201">
            <v>849963.81867782003</v>
          </cell>
          <cell r="R201">
            <v>0</v>
          </cell>
          <cell r="S201">
            <v>0</v>
          </cell>
          <cell r="T201">
            <v>0</v>
          </cell>
          <cell r="U201">
            <v>182252.64909082002</v>
          </cell>
          <cell r="V201">
            <v>0</v>
          </cell>
          <cell r="W201">
            <v>0</v>
          </cell>
          <cell r="X201">
            <v>0</v>
          </cell>
          <cell r="Y201">
            <v>1032216.46776864</v>
          </cell>
          <cell r="Z201" t="str">
            <v xml:space="preserve"> </v>
          </cell>
          <cell r="AA201">
            <v>107.8</v>
          </cell>
          <cell r="AB201">
            <v>0</v>
          </cell>
        </row>
        <row r="202">
          <cell r="D202" t="str">
            <v xml:space="preserve"> </v>
          </cell>
          <cell r="Y202" t="str">
            <v xml:space="preserve"> </v>
          </cell>
        </row>
        <row r="203">
          <cell r="A203">
            <v>74</v>
          </cell>
          <cell r="B203" t="str">
            <v xml:space="preserve">   </v>
          </cell>
          <cell r="C203" t="str">
            <v xml:space="preserve">TRANSFERNI PRIHODKI    </v>
          </cell>
          <cell r="D203">
            <v>0</v>
          </cell>
          <cell r="E203">
            <v>0</v>
          </cell>
          <cell r="G203" t="str">
            <v>…</v>
          </cell>
          <cell r="H203" t="str">
            <v>…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 t="str">
            <v>…</v>
          </cell>
          <cell r="AB203" t="str">
            <v>…</v>
          </cell>
        </row>
        <row r="204">
          <cell r="C204" t="str">
            <v xml:space="preserve">                                 - dinamizirani sprejeti proračun</v>
          </cell>
          <cell r="D204" t="e">
            <v>#REF!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 t="e">
            <v>#REF!</v>
          </cell>
        </row>
        <row r="206">
          <cell r="A206">
            <v>740</v>
          </cell>
          <cell r="C206" t="str">
            <v xml:space="preserve">TRANSFERNI PRIHODKI IZ DRUGIH </v>
          </cell>
          <cell r="D206">
            <v>0</v>
          </cell>
          <cell r="E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 t="str">
            <v>…</v>
          </cell>
          <cell r="AB206" t="str">
            <v>…</v>
          </cell>
        </row>
        <row r="207">
          <cell r="C207" t="str">
            <v>JAVNOFINANČNIH INSTITUCIJ</v>
          </cell>
        </row>
        <row r="208">
          <cell r="A208">
            <v>7401</v>
          </cell>
          <cell r="C208" t="str">
            <v>Prejeta sredstva iz proračunov lokalnih skupnosti</v>
          </cell>
        </row>
        <row r="209">
          <cell r="A209">
            <v>7402</v>
          </cell>
          <cell r="C209" t="str">
            <v xml:space="preserve">Prejeta sredstva iz skladov socialnega zavarovanja 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 t="str">
            <v>…</v>
          </cell>
          <cell r="AB209" t="str">
            <v>…</v>
          </cell>
        </row>
        <row r="210">
          <cell r="A210" t="str">
            <v xml:space="preserve"> </v>
          </cell>
          <cell r="C210" t="str">
            <v xml:space="preserve">1.  Prejeta sredstva Iz ZZZS 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A210" t="str">
            <v>…</v>
          </cell>
          <cell r="AB210" t="str">
            <v>…</v>
          </cell>
        </row>
        <row r="211">
          <cell r="C211" t="str">
            <v xml:space="preserve"> - prejeta sredstva iz naslova prisp.delodaj.od nadomestil zaradi bolezenske odsotnosti </v>
          </cell>
          <cell r="D211">
            <v>0</v>
          </cell>
          <cell r="L211">
            <v>0</v>
          </cell>
          <cell r="Q211">
            <v>0</v>
          </cell>
          <cell r="Y211">
            <v>0</v>
          </cell>
          <cell r="AA211" t="str">
            <v>…</v>
          </cell>
          <cell r="AB211" t="str">
            <v>…</v>
          </cell>
        </row>
        <row r="212">
          <cell r="C212" t="str">
            <v xml:space="preserve">   za zaposlovanje in za porodniško varstvo</v>
          </cell>
        </row>
        <row r="213">
          <cell r="C213" t="str">
            <v>2.  Prejeta sredstva Iz ZPIZ</v>
          </cell>
          <cell r="D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 t="str">
            <v>…</v>
          </cell>
          <cell r="AB213" t="str">
            <v>…</v>
          </cell>
        </row>
        <row r="214">
          <cell r="C214" t="str">
            <v xml:space="preserve"> - prejeta sredstva iz naslova prisp.delodaj.od invalidskih nadomestil </v>
          </cell>
          <cell r="D214">
            <v>0</v>
          </cell>
          <cell r="L214">
            <v>0</v>
          </cell>
          <cell r="Q214">
            <v>0</v>
          </cell>
          <cell r="Y214">
            <v>0</v>
          </cell>
          <cell r="AA214" t="str">
            <v>…</v>
          </cell>
          <cell r="AB214" t="str">
            <v>…</v>
          </cell>
        </row>
        <row r="215">
          <cell r="C215" t="str">
            <v xml:space="preserve">   za zaposlovanje in za porodniško varstvo</v>
          </cell>
        </row>
        <row r="216">
          <cell r="A216">
            <v>7403</v>
          </cell>
          <cell r="C216" t="str">
            <v>Prejeta sredstva iz drugih javnih skladov</v>
          </cell>
        </row>
        <row r="219">
          <cell r="A219" t="str">
            <v>OPOMBA: 1) V projekciji je upoštevano, da bodo v mesecu avgustu 2000 izvršena vračila prvega dela s posebnim zakonom določenega izjemnega znižanja davčne obveznosti, in sicer pri letni odmeri dohodnine za leto 1999 (posebni zakon določa izjemno znižanje o</v>
          </cell>
        </row>
        <row r="220">
          <cell r="B220" t="str">
            <v>za leto 2000 s tem, da bo opravljeno vračilo dohodnine v dveh delih, in sicer pri znižanju obveznosti za leto 1999 v mesecu avgustu 2000 in februarju 2001, pri znižanju obveznosti za leto 2000 pa v septembru in v decembru leta 2001. Znižanje davčne obvezn</v>
          </cell>
        </row>
        <row r="221">
          <cell r="B221" t="str">
            <v xml:space="preserve">v posameznem letu ne presegajo 45% letne povprečne plače). Višina obveznosti prvega dela vračila dohodnine za leto 1999, ki je predvidena za mesec avgust 2000 znaša 2,5 mlrd tolarjev (izpad prihodkov v tej višini že upoštevan v dinamizirani projekciji za </v>
          </cell>
        </row>
        <row r="222">
          <cell r="B222" t="str">
            <v>v višini 2,0 mlrd SIT pa bo prenesen v mesec februar leta 2001. Izpad prihodkov iz naslova dohodnine bo v letu 2001 po oceni znašal dodatnih 5,0 mlrd tolarjev - torej bo izpad prihodkov dohodnine v letu 2001 skupaj znašal 7,0 mlrd tolarjev, ki se bo vrača</v>
          </cell>
        </row>
        <row r="226">
          <cell r="B226" t="str">
            <v xml:space="preserve">II.    O  D  H O D K I   P R O R A Č U N A </v>
          </cell>
        </row>
        <row r="228">
          <cell r="A228" t="str">
            <v xml:space="preserve"> </v>
          </cell>
          <cell r="Q228" t="str">
            <v xml:space="preserve"> - V  TISOČIH   TOLARJEV</v>
          </cell>
          <cell r="X228" t="str">
            <v>- V TISOČ TOLARJIH</v>
          </cell>
        </row>
        <row r="229">
          <cell r="A229" t="str">
            <v xml:space="preserve"> </v>
          </cell>
          <cell r="B229" t="str">
            <v xml:space="preserve"> </v>
          </cell>
          <cell r="D229" t="str">
            <v>O C E N A</v>
          </cell>
          <cell r="E229" t="str">
            <v xml:space="preserve"> </v>
          </cell>
          <cell r="F229" t="str">
            <v>RAZLIKA</v>
          </cell>
          <cell r="G229" t="str">
            <v>NOMINALNI</v>
          </cell>
          <cell r="H229" t="str">
            <v>REALNE</v>
          </cell>
          <cell r="I229" t="str">
            <v xml:space="preserve"> </v>
          </cell>
          <cell r="L229" t="str">
            <v xml:space="preserve"> </v>
          </cell>
          <cell r="N229" t="str">
            <v xml:space="preserve"> </v>
          </cell>
          <cell r="O229" t="str">
            <v xml:space="preserve"> </v>
          </cell>
          <cell r="P229" t="str">
            <v xml:space="preserve"> </v>
          </cell>
          <cell r="Q229" t="str">
            <v xml:space="preserve"> </v>
          </cell>
          <cell r="R229" t="str">
            <v xml:space="preserve"> </v>
          </cell>
          <cell r="S229" t="str">
            <v xml:space="preserve"> </v>
          </cell>
          <cell r="T229" t="str">
            <v xml:space="preserve"> </v>
          </cell>
          <cell r="U229" t="str">
            <v xml:space="preserve"> </v>
          </cell>
          <cell r="Y229" t="str">
            <v xml:space="preserve"> </v>
          </cell>
          <cell r="Z229" t="str">
            <v xml:space="preserve"> </v>
          </cell>
          <cell r="AA229" t="str">
            <v>NOMINALNI</v>
          </cell>
          <cell r="AB229" t="str">
            <v>REALNE</v>
          </cell>
        </row>
        <row r="230">
          <cell r="A230" t="str">
            <v xml:space="preserve"> </v>
          </cell>
          <cell r="B230" t="str">
            <v xml:space="preserve"> </v>
          </cell>
          <cell r="C230" t="str">
            <v xml:space="preserve"> </v>
          </cell>
          <cell r="D230" t="str">
            <v>REALIZACIJE</v>
          </cell>
          <cell r="E230" t="str">
            <v>SPREJETI</v>
          </cell>
          <cell r="F230" t="str">
            <v xml:space="preserve">OCENA </v>
          </cell>
          <cell r="G230" t="str">
            <v>INDEKSI</v>
          </cell>
          <cell r="H230" t="str">
            <v>STOPNJE</v>
          </cell>
          <cell r="I230" t="str">
            <v>PROJEKCIJE</v>
          </cell>
          <cell r="J230" t="str">
            <v>PROJEKCIJE</v>
          </cell>
          <cell r="K230" t="str">
            <v>PROJEKCIJE</v>
          </cell>
          <cell r="L230" t="str">
            <v>SKUPAJ</v>
          </cell>
          <cell r="N230" t="str">
            <v>PROJEKCIJE</v>
          </cell>
          <cell r="O230" t="str">
            <v>PROJEKCIJE</v>
          </cell>
          <cell r="P230" t="str">
            <v>PROJEKCIJE</v>
          </cell>
          <cell r="Q230" t="str">
            <v>SKUPAJ</v>
          </cell>
          <cell r="R230" t="str">
            <v>PROJEKCIJE</v>
          </cell>
          <cell r="S230" t="str">
            <v>PROJEKCIJE</v>
          </cell>
          <cell r="T230" t="str">
            <v>PROJEKCIJE</v>
          </cell>
          <cell r="U230" t="str">
            <v>PROJEKCIJE</v>
          </cell>
          <cell r="V230" t="str">
            <v>PROJEKCIJE</v>
          </cell>
          <cell r="W230" t="str">
            <v>PROJEKCIJE</v>
          </cell>
          <cell r="X230" t="str">
            <v>PROJEKCIJE</v>
          </cell>
          <cell r="Y230" t="str">
            <v>PROJEKCIJE</v>
          </cell>
          <cell r="Z230" t="str">
            <v>PREDLOG</v>
          </cell>
          <cell r="AA230" t="str">
            <v>INDEKSI</v>
          </cell>
          <cell r="AB230" t="str">
            <v>STOPNJE</v>
          </cell>
        </row>
        <row r="231">
          <cell r="A231" t="str">
            <v>KONTO</v>
          </cell>
          <cell r="B231" t="str">
            <v xml:space="preserve"> </v>
          </cell>
          <cell r="C231" t="str">
            <v xml:space="preserve"> </v>
          </cell>
          <cell r="D231" t="str">
            <v>JANUAR -</v>
          </cell>
          <cell r="E231" t="str">
            <v>PRORAČUN</v>
          </cell>
          <cell r="F231">
            <v>2000</v>
          </cell>
          <cell r="G231" t="str">
            <v>RASTI</v>
          </cell>
          <cell r="H231" t="str">
            <v>RASTI</v>
          </cell>
          <cell r="I231" t="str">
            <v>JANUAR</v>
          </cell>
          <cell r="J231" t="str">
            <v>FEBRUAR</v>
          </cell>
          <cell r="K231" t="str">
            <v>MAREC</v>
          </cell>
          <cell r="L231" t="str">
            <v>JANUAR -</v>
          </cell>
          <cell r="N231" t="str">
            <v>APRIL</v>
          </cell>
          <cell r="O231" t="str">
            <v>MAJ</v>
          </cell>
          <cell r="P231" t="str">
            <v>JUNIJ</v>
          </cell>
          <cell r="Q231" t="str">
            <v>JANUAR -</v>
          </cell>
          <cell r="R231" t="str">
            <v>JULIJ</v>
          </cell>
          <cell r="S231" t="str">
            <v>AVGUST</v>
          </cell>
          <cell r="T231" t="str">
            <v>SEPTEMBER</v>
          </cell>
          <cell r="U231" t="str">
            <v>OKTOBER</v>
          </cell>
          <cell r="V231" t="str">
            <v>NOVEMBER</v>
          </cell>
          <cell r="W231" t="str">
            <v>DECEMBER</v>
          </cell>
          <cell r="X231" t="str">
            <v>JANUAR</v>
          </cell>
          <cell r="Y231" t="str">
            <v>JANUAR -</v>
          </cell>
          <cell r="Z231" t="str">
            <v>PRORAČUNA</v>
          </cell>
          <cell r="AA231" t="str">
            <v>RASTI</v>
          </cell>
          <cell r="AB231" t="str">
            <v>RASTI</v>
          </cell>
        </row>
        <row r="232">
          <cell r="A232" t="str">
            <v xml:space="preserve"> </v>
          </cell>
          <cell r="B232" t="str">
            <v xml:space="preserve"> </v>
          </cell>
          <cell r="C232" t="str">
            <v xml:space="preserve"> </v>
          </cell>
          <cell r="D232" t="str">
            <v>DECEMBER</v>
          </cell>
          <cell r="E232" t="str">
            <v>ZA LETO</v>
          </cell>
          <cell r="F232" t="str">
            <v>MINUS</v>
          </cell>
          <cell r="G232" t="str">
            <v>I.XII.2000/</v>
          </cell>
          <cell r="H232" t="str">
            <v>I.XII.2000/</v>
          </cell>
          <cell r="I232">
            <v>2001</v>
          </cell>
          <cell r="J232">
            <v>2001</v>
          </cell>
          <cell r="K232">
            <v>2001</v>
          </cell>
          <cell r="L232" t="str">
            <v>MAREC</v>
          </cell>
          <cell r="N232">
            <v>2001</v>
          </cell>
          <cell r="O232">
            <v>2001</v>
          </cell>
          <cell r="P232">
            <v>2001</v>
          </cell>
          <cell r="Q232" t="str">
            <v>JUNIJ</v>
          </cell>
          <cell r="R232">
            <v>2001</v>
          </cell>
          <cell r="S232">
            <v>2001</v>
          </cell>
          <cell r="T232">
            <v>2001</v>
          </cell>
          <cell r="U232">
            <v>2001</v>
          </cell>
          <cell r="V232">
            <v>2001</v>
          </cell>
          <cell r="W232">
            <v>2001</v>
          </cell>
          <cell r="X232">
            <v>2002</v>
          </cell>
          <cell r="Y232" t="str">
            <v>DECEMBER</v>
          </cell>
          <cell r="Z232" t="str">
            <v>ZA LETO</v>
          </cell>
          <cell r="AA232" t="str">
            <v>I.XII.2001/</v>
          </cell>
          <cell r="AB232" t="str">
            <v>I.XII.2001/</v>
          </cell>
        </row>
        <row r="233">
          <cell r="C233" t="str">
            <v xml:space="preserve"> </v>
          </cell>
          <cell r="D233" t="str">
            <v>2 0 0 0</v>
          </cell>
          <cell r="E233" t="str">
            <v>2 0 0 0</v>
          </cell>
          <cell r="F233" t="str">
            <v>SPR.PROR.</v>
          </cell>
          <cell r="G233" t="str">
            <v>I.-XII.1999</v>
          </cell>
          <cell r="H233" t="str">
            <v>I.-XII.1999</v>
          </cell>
          <cell r="I233" t="str">
            <v xml:space="preserve"> </v>
          </cell>
          <cell r="J233" t="str">
            <v xml:space="preserve"> </v>
          </cell>
          <cell r="K233" t="str">
            <v xml:space="preserve"> </v>
          </cell>
          <cell r="L233" t="str">
            <v>2 0 0 1</v>
          </cell>
          <cell r="N233" t="str">
            <v xml:space="preserve"> </v>
          </cell>
          <cell r="O233" t="str">
            <v xml:space="preserve"> </v>
          </cell>
          <cell r="P233" t="str">
            <v xml:space="preserve"> </v>
          </cell>
          <cell r="Q233" t="str">
            <v>2 0 0 1</v>
          </cell>
          <cell r="R233" t="str">
            <v xml:space="preserve"> </v>
          </cell>
          <cell r="S233" t="str">
            <v xml:space="preserve"> </v>
          </cell>
          <cell r="T233" t="str">
            <v xml:space="preserve"> </v>
          </cell>
          <cell r="U233" t="str">
            <v xml:space="preserve"> </v>
          </cell>
          <cell r="V233" t="str">
            <v xml:space="preserve"> </v>
          </cell>
          <cell r="W233" t="str">
            <v xml:space="preserve"> </v>
          </cell>
          <cell r="X233" t="str">
            <v>ZA LETO 2001</v>
          </cell>
          <cell r="Y233" t="str">
            <v>2 0 0 1</v>
          </cell>
          <cell r="Z233" t="str">
            <v>2 0 0 1</v>
          </cell>
          <cell r="AA233" t="str">
            <v>I.-XII.2000</v>
          </cell>
          <cell r="AB233" t="str">
            <v>I.-XII.2000</v>
          </cell>
        </row>
        <row r="234">
          <cell r="A234" t="str">
            <v xml:space="preserve"> </v>
          </cell>
          <cell r="D234" t="str">
            <v>(1)</v>
          </cell>
          <cell r="E234" t="str">
            <v>(2)</v>
          </cell>
          <cell r="F234" t="str">
            <v>(3=1-2)</v>
          </cell>
          <cell r="G234" t="str">
            <v xml:space="preserve"> </v>
          </cell>
          <cell r="H234" t="str">
            <v xml:space="preserve"> </v>
          </cell>
          <cell r="U234" t="str">
            <v xml:space="preserve"> </v>
          </cell>
          <cell r="V234" t="str">
            <v xml:space="preserve"> </v>
          </cell>
          <cell r="W234" t="str">
            <v xml:space="preserve"> </v>
          </cell>
          <cell r="X234" t="str">
            <v xml:space="preserve"> </v>
          </cell>
          <cell r="Y234" t="str">
            <v>(1)</v>
          </cell>
          <cell r="Z234" t="str">
            <v>(2)</v>
          </cell>
          <cell r="AA234" t="str">
            <v xml:space="preserve"> </v>
          </cell>
          <cell r="AB234" t="str">
            <v xml:space="preserve"> </v>
          </cell>
        </row>
        <row r="235">
          <cell r="I235" t="str">
            <v xml:space="preserve"> </v>
          </cell>
          <cell r="J235" t="str">
            <v xml:space="preserve"> </v>
          </cell>
          <cell r="K235" t="str">
            <v xml:space="preserve"> </v>
          </cell>
          <cell r="N235" t="str">
            <v xml:space="preserve"> </v>
          </cell>
          <cell r="O235" t="str">
            <v xml:space="preserve"> </v>
          </cell>
          <cell r="P235" t="str">
            <v xml:space="preserve"> </v>
          </cell>
          <cell r="Q235" t="str">
            <v xml:space="preserve"> </v>
          </cell>
          <cell r="R235" t="str">
            <v xml:space="preserve"> </v>
          </cell>
          <cell r="S235" t="str">
            <v xml:space="preserve"> </v>
          </cell>
          <cell r="T235" t="str">
            <v xml:space="preserve"> </v>
          </cell>
        </row>
        <row r="236">
          <cell r="A236" t="str">
            <v xml:space="preserve"> </v>
          </cell>
          <cell r="B236" t="str">
            <v>II.</v>
          </cell>
          <cell r="C236" t="str">
            <v xml:space="preserve">S K U P A J    O D H O D K I </v>
          </cell>
          <cell r="D236">
            <v>1029389393.9600301</v>
          </cell>
          <cell r="E236">
            <v>1059708135</v>
          </cell>
          <cell r="F236">
            <v>-30318741.039969921</v>
          </cell>
          <cell r="G236">
            <v>106.92736284457906</v>
          </cell>
          <cell r="H236">
            <v>-1.8114207120486157</v>
          </cell>
          <cell r="I236">
            <v>67888227.270787671</v>
          </cell>
          <cell r="J236">
            <v>74420854.275568932</v>
          </cell>
          <cell r="K236">
            <v>80920532.75722447</v>
          </cell>
          <cell r="L236">
            <v>223229614.30358109</v>
          </cell>
          <cell r="N236">
            <v>85545071.267776921</v>
          </cell>
          <cell r="O236">
            <v>77853425.829085156</v>
          </cell>
          <cell r="P236">
            <v>102015056.77956896</v>
          </cell>
          <cell r="Q236">
            <v>488643168.18001217</v>
          </cell>
          <cell r="R236">
            <v>80398079.252265871</v>
          </cell>
          <cell r="S236">
            <v>80522336.244883135</v>
          </cell>
          <cell r="T236">
            <v>77438492.475630373</v>
          </cell>
          <cell r="U236">
            <v>73794958.70000115</v>
          </cell>
          <cell r="V236">
            <v>75175327.323422223</v>
          </cell>
          <cell r="W236">
            <v>77696811.432213515</v>
          </cell>
          <cell r="X236">
            <v>42285195.534000002</v>
          </cell>
          <cell r="Y236">
            <v>995954369.14242852</v>
          </cell>
          <cell r="Z236" t="e">
            <v>#VALUE!</v>
          </cell>
          <cell r="AA236">
            <v>96.751955575433129</v>
          </cell>
          <cell r="AB236">
            <v>-10.248649744496163</v>
          </cell>
        </row>
        <row r="237">
          <cell r="C237" t="str">
            <v xml:space="preserve">                            - dinamizirani sprejeti proračun(18/4-00)</v>
          </cell>
          <cell r="D237">
            <v>882154505</v>
          </cell>
          <cell r="I237">
            <v>69848185</v>
          </cell>
          <cell r="J237">
            <v>69848185</v>
          </cell>
          <cell r="K237">
            <v>69848185</v>
          </cell>
          <cell r="N237">
            <v>69848185</v>
          </cell>
          <cell r="O237">
            <v>69848185</v>
          </cell>
          <cell r="P237">
            <v>69848185</v>
          </cell>
          <cell r="Q237">
            <v>419089110</v>
          </cell>
          <cell r="R237">
            <v>69848185</v>
          </cell>
          <cell r="S237">
            <v>69848185</v>
          </cell>
          <cell r="T237">
            <v>69848185</v>
          </cell>
          <cell r="U237">
            <v>69848185</v>
          </cell>
          <cell r="V237">
            <v>84297374</v>
          </cell>
          <cell r="W237">
            <v>90254176</v>
          </cell>
          <cell r="X237">
            <v>23560294</v>
          </cell>
          <cell r="Y237">
            <v>896603694</v>
          </cell>
        </row>
        <row r="238">
          <cell r="D238" t="str">
            <v xml:space="preserve"> </v>
          </cell>
          <cell r="N238" t="str">
            <v xml:space="preserve"> </v>
          </cell>
          <cell r="Y238" t="str">
            <v xml:space="preserve"> </v>
          </cell>
        </row>
        <row r="239">
          <cell r="A239">
            <v>40</v>
          </cell>
          <cell r="B239" t="str">
            <v xml:space="preserve">  </v>
          </cell>
          <cell r="C239" t="str">
            <v xml:space="preserve">TEKOČI ODHODKI </v>
          </cell>
          <cell r="D239">
            <v>313687980.60731</v>
          </cell>
          <cell r="E239">
            <v>315826452</v>
          </cell>
          <cell r="F239">
            <v>-2138471.3926900029</v>
          </cell>
          <cell r="G239">
            <v>114.13011737450624</v>
          </cell>
          <cell r="H239">
            <v>4.8026789481232726</v>
          </cell>
          <cell r="I239">
            <v>15566447.785707681</v>
          </cell>
          <cell r="J239">
            <v>18963365.158758938</v>
          </cell>
          <cell r="K239">
            <v>24686202.887264483</v>
          </cell>
          <cell r="L239">
            <v>59216015.831731103</v>
          </cell>
          <cell r="N239">
            <v>24105115.65407693</v>
          </cell>
          <cell r="O239">
            <v>21767074.819465149</v>
          </cell>
          <cell r="P239">
            <v>27492831.229898948</v>
          </cell>
          <cell r="Q239">
            <v>132581037.53517212</v>
          </cell>
          <cell r="R239">
            <v>22566037.712425891</v>
          </cell>
          <cell r="S239">
            <v>21734628.285133127</v>
          </cell>
          <cell r="T239">
            <v>21485673.50453037</v>
          </cell>
          <cell r="U239">
            <v>24542294.164731149</v>
          </cell>
          <cell r="V239">
            <v>21578655.923174225</v>
          </cell>
          <cell r="W239">
            <v>26927347.257963035</v>
          </cell>
          <cell r="X239">
            <v>6514195.534</v>
          </cell>
          <cell r="Y239">
            <v>277929869.91712993</v>
          </cell>
          <cell r="Z239" t="e">
            <v>#VALUE!</v>
          </cell>
          <cell r="AA239">
            <v>88.600739301215427</v>
          </cell>
          <cell r="AB239">
            <v>-17.810074859725944</v>
          </cell>
        </row>
        <row r="240">
          <cell r="C240" t="str">
            <v xml:space="preserve">                                 - dinamizirani sprejeti proračun</v>
          </cell>
          <cell r="D240">
            <v>233050177</v>
          </cell>
          <cell r="I240">
            <v>17502487</v>
          </cell>
          <cell r="J240">
            <v>17502487</v>
          </cell>
          <cell r="K240">
            <v>17502487</v>
          </cell>
          <cell r="N240">
            <v>17502487</v>
          </cell>
          <cell r="O240">
            <v>17502487</v>
          </cell>
          <cell r="P240">
            <v>17502487</v>
          </cell>
          <cell r="Q240">
            <v>105014922</v>
          </cell>
          <cell r="R240">
            <v>17502487</v>
          </cell>
          <cell r="S240">
            <v>17502487</v>
          </cell>
          <cell r="T240">
            <v>17502487</v>
          </cell>
          <cell r="U240">
            <v>17502487</v>
          </cell>
          <cell r="V240">
            <v>23735092</v>
          </cell>
          <cell r="W240">
            <v>32404206</v>
          </cell>
          <cell r="X240">
            <v>8118614</v>
          </cell>
          <cell r="Y240">
            <v>239282782</v>
          </cell>
        </row>
        <row r="242">
          <cell r="A242">
            <v>400</v>
          </cell>
          <cell r="C242" t="str">
            <v>PLAČE IN DRUGI IZDATKI ZAPOSLENIM</v>
          </cell>
          <cell r="D242">
            <v>114740493.83833998</v>
          </cell>
          <cell r="E242">
            <v>112471130</v>
          </cell>
          <cell r="F242">
            <v>2269363.8383399844</v>
          </cell>
          <cell r="G242">
            <v>112.7240767296466</v>
          </cell>
          <cell r="H242">
            <v>3.5115488793816354</v>
          </cell>
          <cell r="I242">
            <v>10232440.01006398</v>
          </cell>
          <cell r="J242">
            <v>10537046.906616159</v>
          </cell>
          <cell r="K242">
            <v>10549450.266050782</v>
          </cell>
          <cell r="L242">
            <v>31318937.182730921</v>
          </cell>
          <cell r="N242">
            <v>10573772.699959442</v>
          </cell>
          <cell r="O242">
            <v>10555159.719116842</v>
          </cell>
          <cell r="P242">
            <v>14545248.1683296</v>
          </cell>
          <cell r="Q242">
            <v>66993117.770136803</v>
          </cell>
          <cell r="R242">
            <v>10611280.527054083</v>
          </cell>
          <cell r="S242">
            <v>10570736.72405776</v>
          </cell>
          <cell r="T242">
            <v>10488757.013649242</v>
          </cell>
          <cell r="U242">
            <v>10476747.071355643</v>
          </cell>
          <cell r="V242">
            <v>9951207.531633975</v>
          </cell>
          <cell r="W242">
            <v>10146270.045678459</v>
          </cell>
          <cell r="X242">
            <v>0</v>
          </cell>
          <cell r="Y242">
            <v>129238116.68356597</v>
          </cell>
          <cell r="Z242" t="e">
            <v>#VALUE!</v>
          </cell>
          <cell r="AA242">
            <v>112.6351407077365</v>
          </cell>
          <cell r="AB242">
            <v>4.4852882261006641</v>
          </cell>
        </row>
        <row r="243">
          <cell r="C243" t="str">
            <v xml:space="preserve">                                 - dinamizirani sprejeti proračun</v>
          </cell>
          <cell r="D243">
            <v>105505309</v>
          </cell>
          <cell r="I243">
            <v>8733369</v>
          </cell>
          <cell r="J243">
            <v>8733369</v>
          </cell>
          <cell r="K243">
            <v>8733369</v>
          </cell>
          <cell r="N243">
            <v>8733369</v>
          </cell>
          <cell r="O243">
            <v>8733369</v>
          </cell>
          <cell r="P243">
            <v>8733369</v>
          </cell>
          <cell r="Q243">
            <v>52400214</v>
          </cell>
          <cell r="R243">
            <v>8733369</v>
          </cell>
          <cell r="S243">
            <v>8733369</v>
          </cell>
          <cell r="T243">
            <v>8733369</v>
          </cell>
          <cell r="U243">
            <v>8733369</v>
          </cell>
          <cell r="V243">
            <v>9192609</v>
          </cell>
          <cell r="W243">
            <v>9405950</v>
          </cell>
          <cell r="X243">
            <v>32300</v>
          </cell>
          <cell r="Y243">
            <v>105964549</v>
          </cell>
        </row>
        <row r="244">
          <cell r="D244" t="str">
            <v xml:space="preserve"> </v>
          </cell>
          <cell r="I244" t="str">
            <v>+1%</v>
          </cell>
          <cell r="J244" t="str">
            <v>+3,6%</v>
          </cell>
          <cell r="V244" t="str">
            <v>+2,7%</v>
          </cell>
          <cell r="W244" t="str">
            <v>+4%</v>
          </cell>
          <cell r="Y244" t="str">
            <v xml:space="preserve"> </v>
          </cell>
        </row>
        <row r="245">
          <cell r="A245">
            <v>4000</v>
          </cell>
          <cell r="C245" t="str">
            <v xml:space="preserve">Plače in dodatki </v>
          </cell>
          <cell r="D245">
            <v>97432690.476179987</v>
          </cell>
          <cell r="E245">
            <v>94041100</v>
          </cell>
          <cell r="F245">
            <v>3391590.4761799872</v>
          </cell>
          <cell r="G245">
            <v>113.18926264403602</v>
          </cell>
          <cell r="H245">
            <v>3.9387168448448193</v>
          </cell>
          <cell r="I245">
            <v>8991484.5999999996</v>
          </cell>
          <cell r="J245">
            <v>9315178.0456000008</v>
          </cell>
          <cell r="K245">
            <v>9315178.0456000008</v>
          </cell>
          <cell r="L245">
            <v>27621840.691199999</v>
          </cell>
          <cell r="N245">
            <v>9315178.0456000008</v>
          </cell>
          <cell r="O245">
            <v>9315178.0456000008</v>
          </cell>
          <cell r="P245">
            <v>9315178.0456000008</v>
          </cell>
          <cell r="Q245">
            <v>55567374.827999994</v>
          </cell>
          <cell r="R245">
            <v>9315178.0456000008</v>
          </cell>
          <cell r="S245">
            <v>9315178.0456000008</v>
          </cell>
          <cell r="T245">
            <v>9315178.0456000008</v>
          </cell>
          <cell r="U245">
            <v>9315178.0456000008</v>
          </cell>
          <cell r="V245">
            <v>8630000</v>
          </cell>
          <cell r="W245">
            <v>8716300</v>
          </cell>
          <cell r="X245">
            <v>0</v>
          </cell>
          <cell r="Y245">
            <v>110174387.01039998</v>
          </cell>
          <cell r="Z245" t="str">
            <v xml:space="preserve"> </v>
          </cell>
          <cell r="AA245">
            <v>113.07743476234502</v>
          </cell>
          <cell r="AB245">
            <v>4.8955795569063412</v>
          </cell>
        </row>
        <row r="246">
          <cell r="A246" t="str">
            <v>400000</v>
          </cell>
          <cell r="C246" t="str">
            <v>Osnovne plače</v>
          </cell>
          <cell r="D246">
            <v>68848312.043299973</v>
          </cell>
          <cell r="G246">
            <v>112.3985235155948</v>
          </cell>
          <cell r="H246">
            <v>3.2126019426949455</v>
          </cell>
          <cell r="I246">
            <v>6410500.2999999998</v>
          </cell>
          <cell r="J246">
            <v>6641278.3108000001</v>
          </cell>
          <cell r="K246">
            <v>6641278.3108000001</v>
          </cell>
          <cell r="N246">
            <v>6641278.3108000001</v>
          </cell>
          <cell r="O246">
            <v>6641278.3108000001</v>
          </cell>
          <cell r="P246">
            <v>6641278.3108000001</v>
          </cell>
          <cell r="Q246">
            <v>39616891.854000002</v>
          </cell>
          <cell r="R246">
            <v>6641278.3108000001</v>
          </cell>
          <cell r="S246">
            <v>6641278.3108000001</v>
          </cell>
          <cell r="T246">
            <v>6641278.3108000001</v>
          </cell>
          <cell r="U246">
            <v>6641278.3108000001</v>
          </cell>
          <cell r="V246">
            <v>6820592.8251915993</v>
          </cell>
          <cell r="W246">
            <v>7093416.5381992636</v>
          </cell>
          <cell r="Y246">
            <v>80096014.460590869</v>
          </cell>
          <cell r="AA246">
            <v>116.33693271988572</v>
          </cell>
          <cell r="AB246">
            <v>7.919232578743717</v>
          </cell>
        </row>
        <row r="247">
          <cell r="A247">
            <v>400001</v>
          </cell>
          <cell r="C247" t="str">
            <v>Splošni dodatki</v>
          </cell>
          <cell r="D247">
            <v>25137734.192089997</v>
          </cell>
          <cell r="G247">
            <v>117.41614623794294</v>
          </cell>
          <cell r="H247">
            <v>7.8201526519218874</v>
          </cell>
          <cell r="I247">
            <v>2252533.31</v>
          </cell>
          <cell r="J247">
            <v>2333624.5091599999</v>
          </cell>
          <cell r="K247">
            <v>2333624.5091599999</v>
          </cell>
          <cell r="N247">
            <v>2333624.5091599999</v>
          </cell>
          <cell r="O247">
            <v>2333624.5091599999</v>
          </cell>
          <cell r="P247">
            <v>2333624.5091599999</v>
          </cell>
          <cell r="Q247">
            <v>13920655.855799999</v>
          </cell>
          <cell r="R247">
            <v>2333624.5091599999</v>
          </cell>
          <cell r="S247">
            <v>2333624.5091599999</v>
          </cell>
          <cell r="T247">
            <v>2333624.5091599999</v>
          </cell>
          <cell r="U247">
            <v>2333624.5091599999</v>
          </cell>
          <cell r="V247">
            <v>2396632.3709073197</v>
          </cell>
          <cell r="W247">
            <v>2492497.6657436127</v>
          </cell>
          <cell r="Y247">
            <v>28144283.929090932</v>
          </cell>
          <cell r="AA247">
            <v>111.96030522888971</v>
          </cell>
          <cell r="AB247">
            <v>3.8592812883948966</v>
          </cell>
        </row>
        <row r="248">
          <cell r="A248">
            <v>400002</v>
          </cell>
          <cell r="C248" t="str">
            <v>Dodatki za delo v posebnih pogojih</v>
          </cell>
          <cell r="D248">
            <v>3446644.2407899997</v>
          </cell>
          <cell r="G248">
            <v>100.87935988468175</v>
          </cell>
          <cell r="H248">
            <v>-7.36514243830878</v>
          </cell>
          <cell r="I248">
            <v>328450.99</v>
          </cell>
          <cell r="J248">
            <v>340275.22564000002</v>
          </cell>
          <cell r="K248">
            <v>340275.22564000002</v>
          </cell>
          <cell r="N248">
            <v>340275.22564000002</v>
          </cell>
          <cell r="O248">
            <v>340275.22564000002</v>
          </cell>
          <cell r="P248">
            <v>340275.22564000002</v>
          </cell>
          <cell r="Q248">
            <v>2029827.1182000004</v>
          </cell>
          <cell r="R248">
            <v>340275.22564000002</v>
          </cell>
          <cell r="S248">
            <v>340275.22564000002</v>
          </cell>
          <cell r="T248">
            <v>340275.22564000002</v>
          </cell>
          <cell r="U248">
            <v>340275.22564000002</v>
          </cell>
          <cell r="V248">
            <v>349462.65673227998</v>
          </cell>
          <cell r="W248">
            <v>349462.65673227998</v>
          </cell>
          <cell r="Y248">
            <v>4089853.3342245594</v>
          </cell>
          <cell r="AA248">
            <v>118.66189396115713</v>
          </cell>
          <cell r="AB248">
            <v>10.07596842407898</v>
          </cell>
        </row>
        <row r="249">
          <cell r="D249" t="str">
            <v xml:space="preserve"> </v>
          </cell>
          <cell r="G249" t="str">
            <v xml:space="preserve"> </v>
          </cell>
          <cell r="H249" t="str">
            <v xml:space="preserve"> </v>
          </cell>
          <cell r="Y249" t="str">
            <v xml:space="preserve"> </v>
          </cell>
          <cell r="AA249" t="str">
            <v xml:space="preserve"> </v>
          </cell>
          <cell r="AB249" t="str">
            <v xml:space="preserve"> </v>
          </cell>
        </row>
        <row r="250">
          <cell r="A250">
            <v>4001</v>
          </cell>
          <cell r="C250" t="str">
            <v>Regres za letni dopust</v>
          </cell>
          <cell r="D250">
            <v>3750977.1632000054</v>
          </cell>
          <cell r="E250">
            <v>3580267</v>
          </cell>
          <cell r="F250">
            <v>170710.16320000542</v>
          </cell>
          <cell r="G250">
            <v>114.56215618552044</v>
          </cell>
          <cell r="H250">
            <v>5.1994088021307903</v>
          </cell>
          <cell r="I250">
            <v>19117.076286000007</v>
          </cell>
          <cell r="J250">
            <v>1222.8832000000002</v>
          </cell>
          <cell r="K250">
            <v>331.185316</v>
          </cell>
          <cell r="L250">
            <v>20671.144802000006</v>
          </cell>
          <cell r="N250">
            <v>221.804968</v>
          </cell>
          <cell r="O250">
            <v>25.386900000000001</v>
          </cell>
          <cell r="P250">
            <v>4030389.9081563102</v>
          </cell>
          <cell r="Q250">
            <v>4051308.2448263103</v>
          </cell>
          <cell r="R250">
            <v>14229.542327000001</v>
          </cell>
          <cell r="S250">
            <v>8820.6153420000064</v>
          </cell>
          <cell r="T250">
            <v>7382.7574898000039</v>
          </cell>
          <cell r="U250">
            <v>10266.377305800002</v>
          </cell>
          <cell r="V250">
            <v>9355.9017398000033</v>
          </cell>
          <cell r="W250">
            <v>21217.196</v>
          </cell>
          <cell r="X250">
            <v>0</v>
          </cell>
          <cell r="Y250">
            <v>4122580.6350307101</v>
          </cell>
          <cell r="Z250" t="str">
            <v xml:space="preserve"> </v>
          </cell>
          <cell r="AA250">
            <v>109.90684442113971</v>
          </cell>
          <cell r="AB250">
            <v>1.9544011327826638</v>
          </cell>
        </row>
        <row r="251">
          <cell r="D251" t="str">
            <v xml:space="preserve"> </v>
          </cell>
          <cell r="Y251" t="str">
            <v xml:space="preserve"> </v>
          </cell>
        </row>
        <row r="252">
          <cell r="A252">
            <v>4002</v>
          </cell>
          <cell r="C252" t="str">
            <v>Povračila in nadomestila</v>
          </cell>
          <cell r="D252">
            <v>8751533.1542800032</v>
          </cell>
          <cell r="E252">
            <v>9316629</v>
          </cell>
          <cell r="F252">
            <v>-565095.84571999684</v>
          </cell>
          <cell r="G252">
            <v>112.50470003344873</v>
          </cell>
          <cell r="H252">
            <v>3.3101010408160789</v>
          </cell>
          <cell r="I252">
            <v>791528.84377797996</v>
          </cell>
          <cell r="J252">
            <v>768227.62142895977</v>
          </cell>
          <cell r="K252">
            <v>781522.67874758097</v>
          </cell>
          <cell r="L252">
            <v>2341279.1439545206</v>
          </cell>
          <cell r="N252">
            <v>803583.07377810008</v>
          </cell>
          <cell r="O252">
            <v>795350.45238264033</v>
          </cell>
          <cell r="P252">
            <v>763080.98350792029</v>
          </cell>
          <cell r="Q252">
            <v>4703293.6536231814</v>
          </cell>
          <cell r="R252">
            <v>812967.12013594038</v>
          </cell>
          <cell r="S252">
            <v>775056.5588011397</v>
          </cell>
          <cell r="T252">
            <v>705791.46981574048</v>
          </cell>
          <cell r="U252">
            <v>693551.30746440031</v>
          </cell>
          <cell r="V252">
            <v>841497.69047344057</v>
          </cell>
          <cell r="W252">
            <v>901994.94</v>
          </cell>
          <cell r="X252">
            <v>0</v>
          </cell>
          <cell r="Y252">
            <v>9434152.7403138429</v>
          </cell>
          <cell r="Z252" t="str">
            <v xml:space="preserve"> </v>
          </cell>
          <cell r="AA252">
            <v>107.8</v>
          </cell>
          <cell r="AB252">
            <v>0</v>
          </cell>
        </row>
        <row r="253">
          <cell r="A253" t="str">
            <v>400200</v>
          </cell>
          <cell r="C253" t="str">
            <v>Dodatki za ločeno življenje</v>
          </cell>
          <cell r="D253">
            <v>142088.89889999997</v>
          </cell>
          <cell r="G253">
            <v>101.8001261868518</v>
          </cell>
          <cell r="H253">
            <v>-6.5196270093188247</v>
          </cell>
          <cell r="I253">
            <v>12933.286673999997</v>
          </cell>
          <cell r="J253">
            <v>11204.495918000002</v>
          </cell>
          <cell r="K253">
            <v>13117.481838999998</v>
          </cell>
          <cell r="N253">
            <v>13027.221330199996</v>
          </cell>
          <cell r="O253">
            <v>15821.567869799999</v>
          </cell>
          <cell r="P253">
            <v>12973.660468999999</v>
          </cell>
          <cell r="Q253">
            <v>79077.714099999983</v>
          </cell>
          <cell r="R253">
            <v>12884.284243599999</v>
          </cell>
          <cell r="S253">
            <v>12687.070719399997</v>
          </cell>
          <cell r="T253">
            <v>9392.6208991999974</v>
          </cell>
          <cell r="U253">
            <v>12061.585797799997</v>
          </cell>
          <cell r="V253">
            <v>12321.517254199995</v>
          </cell>
          <cell r="W253">
            <v>14747.04</v>
          </cell>
          <cell r="X253">
            <v>0</v>
          </cell>
          <cell r="Y253">
            <v>153171.8330142</v>
          </cell>
          <cell r="AA253">
            <v>107.8</v>
          </cell>
          <cell r="AB253">
            <v>0</v>
          </cell>
        </row>
        <row r="254">
          <cell r="A254">
            <v>400201</v>
          </cell>
          <cell r="C254" t="str">
            <v>Terenski dodatki</v>
          </cell>
          <cell r="D254">
            <v>57666.045900000012</v>
          </cell>
          <cell r="G254">
            <v>102.29582852929508</v>
          </cell>
          <cell r="H254">
            <v>-6.0644366122175626</v>
          </cell>
          <cell r="I254">
            <v>3696.5676440000002</v>
          </cell>
          <cell r="J254">
            <v>3248.2026499999997</v>
          </cell>
          <cell r="K254">
            <v>4380.1533159999999</v>
          </cell>
          <cell r="N254">
            <v>5044.2390460000006</v>
          </cell>
          <cell r="O254">
            <v>6549.6617340000012</v>
          </cell>
          <cell r="P254">
            <v>6540.4355632000015</v>
          </cell>
          <cell r="Q254">
            <v>29459.259953200002</v>
          </cell>
          <cell r="R254">
            <v>6873.271944000001</v>
          </cell>
          <cell r="S254">
            <v>5079.66536</v>
          </cell>
          <cell r="T254">
            <v>5469.5499319999999</v>
          </cell>
          <cell r="U254">
            <v>5316.939628000001</v>
          </cell>
          <cell r="V254">
            <v>4102.068663</v>
          </cell>
          <cell r="W254">
            <v>5821.2</v>
          </cell>
          <cell r="X254">
            <v>0</v>
          </cell>
          <cell r="Y254">
            <v>62121.955480200006</v>
          </cell>
          <cell r="AA254">
            <v>107.72709401287386</v>
          </cell>
          <cell r="AB254">
            <v>-6.7630785831298112E-2</v>
          </cell>
        </row>
        <row r="255">
          <cell r="A255">
            <v>400202</v>
          </cell>
          <cell r="C255" t="str">
            <v>Povračila stroškov prehrane med delom</v>
          </cell>
          <cell r="D255">
            <v>3776242.0029000016</v>
          </cell>
          <cell r="G255">
            <v>100.79425935782045</v>
          </cell>
          <cell r="H255">
            <v>-7.4432880093476115</v>
          </cell>
          <cell r="I255">
            <v>364813.15765817981</v>
          </cell>
          <cell r="J255">
            <v>342540.07252695982</v>
          </cell>
          <cell r="K255">
            <v>353746.75516796036</v>
          </cell>
          <cell r="N255">
            <v>371866.29437650013</v>
          </cell>
          <cell r="O255">
            <v>338371.51795524021</v>
          </cell>
          <cell r="P255">
            <v>344766.3609836601</v>
          </cell>
          <cell r="Q255">
            <v>2116104.1586685004</v>
          </cell>
          <cell r="R255">
            <v>351238.04655786039</v>
          </cell>
          <cell r="S255">
            <v>321172.27492503985</v>
          </cell>
          <cell r="T255">
            <v>301826.72132536041</v>
          </cell>
          <cell r="U255">
            <v>279252.15028480039</v>
          </cell>
          <cell r="V255">
            <v>336178.25936464028</v>
          </cell>
          <cell r="W255">
            <v>349080.11600000004</v>
          </cell>
          <cell r="X255">
            <v>0</v>
          </cell>
          <cell r="Y255">
            <v>4054851.7271262016</v>
          </cell>
          <cell r="AA255">
            <v>107.37796264148957</v>
          </cell>
          <cell r="AB255">
            <v>-0.39150033256996153</v>
          </cell>
        </row>
        <row r="256">
          <cell r="A256">
            <v>400203</v>
          </cell>
          <cell r="C256" t="str">
            <v>Povračila stroškov prevoza na delo in iz dela</v>
          </cell>
          <cell r="D256">
            <v>4790359.2065800009</v>
          </cell>
          <cell r="G256">
            <v>124.86657855658865</v>
          </cell>
          <cell r="H256">
            <v>14.661688298061208</v>
          </cell>
          <cell r="I256">
            <v>410085.83180180017</v>
          </cell>
          <cell r="J256">
            <v>411234.85033399996</v>
          </cell>
          <cell r="K256">
            <v>410278.28842462064</v>
          </cell>
          <cell r="N256">
            <v>413645.31902539992</v>
          </cell>
          <cell r="O256">
            <v>434607.70482360013</v>
          </cell>
          <cell r="P256">
            <v>398800.52649206028</v>
          </cell>
          <cell r="Q256">
            <v>2478652.5209014812</v>
          </cell>
          <cell r="R256">
            <v>441971.51739047992</v>
          </cell>
          <cell r="S256">
            <v>436117.54779669992</v>
          </cell>
          <cell r="T256">
            <v>389102.57765918004</v>
          </cell>
          <cell r="U256">
            <v>396920.63175379991</v>
          </cell>
          <cell r="V256">
            <v>488895.84519160027</v>
          </cell>
          <cell r="W256">
            <v>532346.58400000003</v>
          </cell>
          <cell r="X256">
            <v>0</v>
          </cell>
          <cell r="Y256">
            <v>5164007.2246932415</v>
          </cell>
          <cell r="AA256">
            <v>107.8</v>
          </cell>
          <cell r="AB256">
            <v>0</v>
          </cell>
        </row>
        <row r="257">
          <cell r="D257" t="str">
            <v xml:space="preserve"> </v>
          </cell>
          <cell r="Y257" t="str">
            <v xml:space="preserve"> </v>
          </cell>
        </row>
        <row r="258">
          <cell r="A258">
            <v>4003</v>
          </cell>
          <cell r="C258" t="str">
            <v>Sredstva za delovno uspešnost</v>
          </cell>
          <cell r="D258">
            <v>2472796.2352599995</v>
          </cell>
          <cell r="E258">
            <v>2435075</v>
          </cell>
          <cell r="F258">
            <v>37721.235259999521</v>
          </cell>
          <cell r="G258">
            <v>113.07161111868471</v>
          </cell>
          <cell r="H258">
            <v>3.8306805497563943</v>
          </cell>
          <cell r="I258">
            <v>219359.88</v>
          </cell>
          <cell r="J258">
            <v>227256.83568000002</v>
          </cell>
          <cell r="K258">
            <v>227256.83568000002</v>
          </cell>
          <cell r="L258">
            <v>673873.55136000004</v>
          </cell>
          <cell r="N258">
            <v>227256.83568000002</v>
          </cell>
          <cell r="O258">
            <v>227256.83568000002</v>
          </cell>
          <cell r="P258">
            <v>227256.83568000002</v>
          </cell>
          <cell r="Q258">
            <v>1355644.0584</v>
          </cell>
          <cell r="R258">
            <v>227256.83568000002</v>
          </cell>
          <cell r="S258">
            <v>227256.83568000002</v>
          </cell>
          <cell r="T258">
            <v>227256.83568000002</v>
          </cell>
          <cell r="U258">
            <v>227256.83568000002</v>
          </cell>
          <cell r="V258">
            <v>233392.77024335999</v>
          </cell>
          <cell r="W258">
            <v>242728.48105309441</v>
          </cell>
          <cell r="X258">
            <v>0</v>
          </cell>
          <cell r="Y258">
            <v>2740792.6524164546</v>
          </cell>
          <cell r="Z258" t="str">
            <v xml:space="preserve"> </v>
          </cell>
          <cell r="AA258">
            <v>110.83778814182305</v>
          </cell>
          <cell r="AB258">
            <v>2.8179852892607187</v>
          </cell>
        </row>
        <row r="259">
          <cell r="A259">
            <v>4004</v>
          </cell>
          <cell r="C259" t="str">
            <v>Sredstva za nadurno delo</v>
          </cell>
          <cell r="D259">
            <v>1652100.4132099997</v>
          </cell>
          <cell r="E259">
            <v>1929475</v>
          </cell>
          <cell r="F259">
            <v>-277374.58679000032</v>
          </cell>
          <cell r="G259">
            <v>96.083300192512539</v>
          </cell>
          <cell r="H259">
            <v>-11.769237656095015</v>
          </cell>
          <cell r="I259">
            <v>159694.13</v>
          </cell>
          <cell r="J259">
            <v>172060.84342720002</v>
          </cell>
          <cell r="K259">
            <v>172060.84342720002</v>
          </cell>
          <cell r="L259">
            <v>503815.81685439998</v>
          </cell>
          <cell r="N259">
            <v>172060.84342720002</v>
          </cell>
          <cell r="O259">
            <v>172060.84342720002</v>
          </cell>
          <cell r="P259">
            <v>172060.84342720002</v>
          </cell>
          <cell r="Q259">
            <v>1019998.3471359999</v>
          </cell>
          <cell r="R259">
            <v>172060.84342720002</v>
          </cell>
          <cell r="S259">
            <v>172060.84342720002</v>
          </cell>
          <cell r="T259">
            <v>172060.84342720002</v>
          </cell>
          <cell r="U259">
            <v>172060.84342720002</v>
          </cell>
          <cell r="V259">
            <v>176706.48619973441</v>
          </cell>
          <cell r="W259">
            <v>183774.74564772379</v>
          </cell>
          <cell r="X259">
            <v>0</v>
          </cell>
          <cell r="Y259">
            <v>2068722.9526922586</v>
          </cell>
          <cell r="Z259" t="str">
            <v xml:space="preserve"> </v>
          </cell>
          <cell r="AA259">
            <v>125.21774924520292</v>
          </cell>
          <cell r="AB259">
            <v>16.157466832284712</v>
          </cell>
        </row>
        <row r="260">
          <cell r="A260">
            <v>4005</v>
          </cell>
          <cell r="C260" t="str">
            <v>Plače za delo po pogodbi</v>
          </cell>
          <cell r="D260">
            <v>13325.039789999999</v>
          </cell>
          <cell r="E260">
            <v>71975</v>
          </cell>
          <cell r="F260">
            <v>-58649.960210000005</v>
          </cell>
          <cell r="G260">
            <v>102.76881117757483</v>
          </cell>
          <cell r="H260">
            <v>-5.6301091115015396</v>
          </cell>
          <cell r="I260">
            <v>239.37</v>
          </cell>
          <cell r="J260">
            <v>247.98732000000001</v>
          </cell>
          <cell r="K260">
            <v>247.98732000000001</v>
          </cell>
          <cell r="L260">
            <v>735.34464000000003</v>
          </cell>
          <cell r="N260">
            <v>247.98732000000001</v>
          </cell>
          <cell r="O260">
            <v>247.98732000000001</v>
          </cell>
          <cell r="P260">
            <v>247.98732000000001</v>
          </cell>
          <cell r="Q260">
            <v>1479.3065999999999</v>
          </cell>
          <cell r="R260">
            <v>247.98732000000001</v>
          </cell>
          <cell r="S260">
            <v>247.98732000000001</v>
          </cell>
          <cell r="T260">
            <v>247.98732000000001</v>
          </cell>
          <cell r="U260">
            <v>247.98732000000001</v>
          </cell>
          <cell r="V260">
            <v>254.68297763999999</v>
          </cell>
          <cell r="W260">
            <v>254.68297763999999</v>
          </cell>
          <cell r="X260">
            <v>0</v>
          </cell>
          <cell r="Y260">
            <v>2980.6218352800001</v>
          </cell>
          <cell r="Z260" t="str">
            <v xml:space="preserve"> </v>
          </cell>
          <cell r="AA260">
            <v>22.368577372030497</v>
          </cell>
          <cell r="AB260">
            <v>-79.249928226316797</v>
          </cell>
        </row>
        <row r="261">
          <cell r="D261" t="str">
            <v xml:space="preserve"> </v>
          </cell>
          <cell r="Q261" t="str">
            <v xml:space="preserve"> </v>
          </cell>
          <cell r="Y261" t="str">
            <v xml:space="preserve"> </v>
          </cell>
        </row>
        <row r="262">
          <cell r="A262">
            <v>4009</v>
          </cell>
          <cell r="C262" t="str">
            <v>Drugi izdatki zaposlenim</v>
          </cell>
          <cell r="D262">
            <v>667071.35642000008</v>
          </cell>
          <cell r="E262">
            <v>1096609</v>
          </cell>
          <cell r="F262">
            <v>-429537.64357999992</v>
          </cell>
          <cell r="G262">
            <v>90.509325170527973</v>
          </cell>
          <cell r="H262">
            <v>-16.887672019717201</v>
          </cell>
          <cell r="I262">
            <v>51016.11</v>
          </cell>
          <cell r="J262">
            <v>52852.689960000003</v>
          </cell>
          <cell r="K262">
            <v>52852.689960000003</v>
          </cell>
          <cell r="L262">
            <v>156721.48992000002</v>
          </cell>
          <cell r="N262">
            <v>55224.109186140005</v>
          </cell>
          <cell r="O262">
            <v>45040.167807000005</v>
          </cell>
          <cell r="P262">
            <v>37033.564638169992</v>
          </cell>
          <cell r="Q262">
            <v>294019.33155131002</v>
          </cell>
          <cell r="R262">
            <v>69340.152563939977</v>
          </cell>
          <cell r="S262">
            <v>72115.837887420013</v>
          </cell>
          <cell r="T262">
            <v>60839.074316500017</v>
          </cell>
          <cell r="U262">
            <v>58185.674558240033</v>
          </cell>
          <cell r="V262">
            <v>60000</v>
          </cell>
          <cell r="W262">
            <v>80000</v>
          </cell>
          <cell r="X262">
            <v>0</v>
          </cell>
          <cell r="Y262">
            <v>694500.07087741001</v>
          </cell>
          <cell r="Z262" t="str">
            <v xml:space="preserve"> </v>
          </cell>
          <cell r="AA262">
            <v>104.11181115684727</v>
          </cell>
          <cell r="AB262">
            <v>-3.4213254574700755</v>
          </cell>
        </row>
        <row r="263">
          <cell r="A263">
            <v>400900</v>
          </cell>
          <cell r="C263" t="str">
            <v>Jubilejne nagrade</v>
          </cell>
          <cell r="D263">
            <v>185341.40300000002</v>
          </cell>
          <cell r="G263">
            <v>110.792008683718</v>
          </cell>
          <cell r="H263">
            <v>1.7373817114031169</v>
          </cell>
          <cell r="I263">
            <v>14721.421329999996</v>
          </cell>
          <cell r="J263">
            <v>10924.019721999995</v>
          </cell>
          <cell r="K263">
            <v>13319.405791999998</v>
          </cell>
          <cell r="N263">
            <v>13386.379775999991</v>
          </cell>
          <cell r="O263">
            <v>11507.870989999999</v>
          </cell>
          <cell r="P263">
            <v>11823.281931999996</v>
          </cell>
          <cell r="Q263">
            <v>75682.379541999966</v>
          </cell>
          <cell r="R263">
            <v>14188.714693999986</v>
          </cell>
          <cell r="S263">
            <v>32519.549524000024</v>
          </cell>
          <cell r="T263">
            <v>19796.353192000006</v>
          </cell>
          <cell r="U263">
            <v>21677.665856000036</v>
          </cell>
          <cell r="V263">
            <v>18981.819626000011</v>
          </cell>
          <cell r="W263">
            <v>16951.55</v>
          </cell>
          <cell r="X263">
            <v>0</v>
          </cell>
          <cell r="Y263">
            <v>199798.03243400002</v>
          </cell>
          <cell r="AA263">
            <v>107.8</v>
          </cell>
          <cell r="AB263">
            <v>0</v>
          </cell>
        </row>
        <row r="264">
          <cell r="A264">
            <v>400901</v>
          </cell>
          <cell r="C264" t="str">
            <v>Odpravnine</v>
          </cell>
          <cell r="D264">
            <v>354250.52171</v>
          </cell>
          <cell r="G264">
            <v>67.170888103911238</v>
          </cell>
          <cell r="H264">
            <v>-38.318743706233946</v>
          </cell>
          <cell r="I264">
            <v>120183.25732399999</v>
          </cell>
          <cell r="J264">
            <v>23478.875354999993</v>
          </cell>
          <cell r="K264">
            <v>14382.705415</v>
          </cell>
          <cell r="N264">
            <v>12774.366865000005</v>
          </cell>
          <cell r="O264">
            <v>26124.152535000005</v>
          </cell>
          <cell r="P264">
            <v>15169.741344549999</v>
          </cell>
          <cell r="Q264">
            <v>212113.09883854998</v>
          </cell>
          <cell r="R264">
            <v>42766.987158999997</v>
          </cell>
          <cell r="S264">
            <v>24772.307579499997</v>
          </cell>
          <cell r="T264">
            <v>36069.218282500005</v>
          </cell>
          <cell r="U264">
            <v>21552.797922499994</v>
          </cell>
          <cell r="V264">
            <v>27383.901707499994</v>
          </cell>
          <cell r="W264">
            <v>26788.514999999999</v>
          </cell>
          <cell r="X264">
            <v>0</v>
          </cell>
          <cell r="Y264">
            <v>391446.82648955</v>
          </cell>
          <cell r="AA264">
            <v>110.5</v>
          </cell>
          <cell r="AB264">
            <v>2.5046382189239296</v>
          </cell>
        </row>
        <row r="265">
          <cell r="A265">
            <v>400902</v>
          </cell>
          <cell r="C265" t="str">
            <v>Solidarnostne pomoči</v>
          </cell>
          <cell r="D265">
            <v>127479.43170999999</v>
          </cell>
          <cell r="G265">
            <v>301.05101790265081</v>
          </cell>
          <cell r="H265">
            <v>176.4472157049135</v>
          </cell>
          <cell r="I265">
            <v>3201.6039440000004</v>
          </cell>
          <cell r="J265">
            <v>6895.7622579999988</v>
          </cell>
          <cell r="K265">
            <v>9110.4475000000002</v>
          </cell>
          <cell r="N265">
            <v>29063.362545140011</v>
          </cell>
          <cell r="O265">
            <v>7408.1442820000002</v>
          </cell>
          <cell r="P265">
            <v>10040.541361619997</v>
          </cell>
          <cell r="Q265">
            <v>65719.861890760018</v>
          </cell>
          <cell r="R265">
            <v>12384.450710939996</v>
          </cell>
          <cell r="S265">
            <v>14823.980783919993</v>
          </cell>
          <cell r="T265">
            <v>4973.5028419999999</v>
          </cell>
          <cell r="U265">
            <v>14955.210779739999</v>
          </cell>
          <cell r="V265">
            <v>13200.466376019998</v>
          </cell>
          <cell r="W265">
            <v>11365.354000000001</v>
          </cell>
          <cell r="X265">
            <v>0</v>
          </cell>
          <cell r="Y265">
            <v>137422.82738338</v>
          </cell>
          <cell r="AA265">
            <v>107.8</v>
          </cell>
          <cell r="AB265">
            <v>0</v>
          </cell>
        </row>
        <row r="266">
          <cell r="D266" t="str">
            <v xml:space="preserve"> </v>
          </cell>
          <cell r="Q266" t="str">
            <v xml:space="preserve"> </v>
          </cell>
          <cell r="Y266" t="str">
            <v xml:space="preserve"> </v>
          </cell>
        </row>
        <row r="267">
          <cell r="A267">
            <v>401</v>
          </cell>
          <cell r="C267" t="str">
            <v>PRISPEVKI DELODAJALCEV ZA SOCIALNO VARNOST</v>
          </cell>
          <cell r="D267">
            <v>18625392.128080003</v>
          </cell>
          <cell r="E267">
            <v>18080425</v>
          </cell>
          <cell r="F267">
            <v>544967.12808000296</v>
          </cell>
          <cell r="G267">
            <v>112.63855309011402</v>
          </cell>
          <cell r="H267">
            <v>3.4330147751276456</v>
          </cell>
          <cell r="I267">
            <v>1706560.64</v>
          </cell>
          <cell r="J267">
            <v>1767996.8230399999</v>
          </cell>
          <cell r="K267">
            <v>1767996.8230399999</v>
          </cell>
          <cell r="L267">
            <v>5242554.28608</v>
          </cell>
          <cell r="N267">
            <v>1767996.8230399999</v>
          </cell>
          <cell r="O267">
            <v>1767996.8230399999</v>
          </cell>
          <cell r="P267">
            <v>1767996.8230399999</v>
          </cell>
          <cell r="Q267">
            <v>10546544.755199999</v>
          </cell>
          <cell r="R267">
            <v>1767996.8230399999</v>
          </cell>
          <cell r="S267">
            <v>1767996.8230399999</v>
          </cell>
          <cell r="T267">
            <v>1767996.8230399999</v>
          </cell>
          <cell r="U267">
            <v>1767996.8230399999</v>
          </cell>
          <cell r="V267">
            <v>1815732.7372620802</v>
          </cell>
          <cell r="W267">
            <v>1888362.0467525632</v>
          </cell>
          <cell r="X267">
            <v>0</v>
          </cell>
          <cell r="Y267">
            <v>21322626.831374642</v>
          </cell>
          <cell r="Z267">
            <v>0</v>
          </cell>
          <cell r="AA267">
            <v>114.48149217340899</v>
          </cell>
          <cell r="AB267">
            <v>6.1980446877634563</v>
          </cell>
        </row>
        <row r="268">
          <cell r="C268" t="str">
            <v xml:space="preserve">                                 - dinamizirani sprejeti proračun</v>
          </cell>
          <cell r="D268">
            <v>17288402</v>
          </cell>
          <cell r="I268">
            <v>1430376</v>
          </cell>
          <cell r="J268">
            <v>1430376</v>
          </cell>
          <cell r="K268">
            <v>1430376</v>
          </cell>
          <cell r="N268">
            <v>1430376</v>
          </cell>
          <cell r="O268">
            <v>1430376</v>
          </cell>
          <cell r="P268">
            <v>1430376</v>
          </cell>
          <cell r="Q268">
            <v>8582256</v>
          </cell>
          <cell r="R268">
            <v>1430376</v>
          </cell>
          <cell r="S268">
            <v>1430376</v>
          </cell>
          <cell r="T268">
            <v>1430376</v>
          </cell>
          <cell r="U268">
            <v>1430376</v>
          </cell>
          <cell r="V268">
            <v>1513371</v>
          </cell>
          <cell r="W268">
            <v>1554266</v>
          </cell>
          <cell r="X268">
            <v>0</v>
          </cell>
          <cell r="Y268">
            <v>17371397</v>
          </cell>
        </row>
        <row r="269">
          <cell r="I269" t="str">
            <v>+1%</v>
          </cell>
          <cell r="J269" t="str">
            <v>+3,6%</v>
          </cell>
          <cell r="V269" t="str">
            <v>+2,7%</v>
          </cell>
          <cell r="W269" t="str">
            <v>+4%</v>
          </cell>
        </row>
        <row r="270">
          <cell r="A270">
            <v>4010</v>
          </cell>
          <cell r="C270" t="str">
            <v>Prispevki za pokojninsko in invalidsko zavarovanje</v>
          </cell>
          <cell r="D270">
            <v>11598823.535</v>
          </cell>
          <cell r="E270">
            <v>11274078</v>
          </cell>
          <cell r="F270">
            <v>324745.53500000015</v>
          </cell>
          <cell r="G270">
            <v>112.86463985876867</v>
          </cell>
          <cell r="H270">
            <v>3.6406242963899587</v>
          </cell>
          <cell r="I270">
            <v>1064292.55</v>
          </cell>
          <cell r="J270">
            <v>1102607.0818</v>
          </cell>
          <cell r="K270">
            <v>1102607.0818</v>
          </cell>
          <cell r="N270">
            <v>1102607.0818</v>
          </cell>
          <cell r="O270">
            <v>1102607.0818</v>
          </cell>
          <cell r="P270">
            <v>1102607.0818</v>
          </cell>
          <cell r="Q270">
            <v>6577327.9589999998</v>
          </cell>
          <cell r="R270">
            <v>1102607.0818</v>
          </cell>
          <cell r="S270">
            <v>1102607.0818</v>
          </cell>
          <cell r="T270">
            <v>1102607.0818</v>
          </cell>
          <cell r="U270">
            <v>1102607.0818</v>
          </cell>
          <cell r="V270">
            <v>1132377.4730086001</v>
          </cell>
          <cell r="W270">
            <v>1177672.5719289442</v>
          </cell>
          <cell r="Y270">
            <v>13297806.331137545</v>
          </cell>
          <cell r="Z270" t="str">
            <v xml:space="preserve"> </v>
          </cell>
          <cell r="AA270">
            <v>114.64788899504148</v>
          </cell>
          <cell r="AB270">
            <v>6.3524016651590642</v>
          </cell>
        </row>
        <row r="271">
          <cell r="A271">
            <v>4011</v>
          </cell>
          <cell r="C271" t="str">
            <v>Prispevki za zdravstveno zavarovanje</v>
          </cell>
          <cell r="D271">
            <v>6867175.2116</v>
          </cell>
          <cell r="E271">
            <v>6652055</v>
          </cell>
          <cell r="F271">
            <v>215120.21160000004</v>
          </cell>
          <cell r="G271">
            <v>112.2681395992068</v>
          </cell>
          <cell r="H271">
            <v>3.0928738284727189</v>
          </cell>
          <cell r="I271">
            <v>627699.85</v>
          </cell>
          <cell r="J271">
            <v>650297.04460000002</v>
          </cell>
          <cell r="K271">
            <v>650297.04460000002</v>
          </cell>
          <cell r="N271">
            <v>650297.04460000002</v>
          </cell>
          <cell r="O271">
            <v>650297.04460000002</v>
          </cell>
          <cell r="P271">
            <v>650297.04460000002</v>
          </cell>
          <cell r="Q271">
            <v>3879185.0730000003</v>
          </cell>
          <cell r="R271">
            <v>650297.04460000002</v>
          </cell>
          <cell r="S271">
            <v>650297.04460000002</v>
          </cell>
          <cell r="T271">
            <v>650297.04460000002</v>
          </cell>
          <cell r="U271">
            <v>650297.04460000002</v>
          </cell>
          <cell r="V271">
            <v>667855.06480419997</v>
          </cell>
          <cell r="W271">
            <v>694569.26739636797</v>
          </cell>
          <cell r="Y271">
            <v>7842797.5836005677</v>
          </cell>
          <cell r="Z271" t="str">
            <v xml:space="preserve"> </v>
          </cell>
          <cell r="AA271">
            <v>114.20704062352378</v>
          </cell>
          <cell r="AB271">
            <v>5.943451413287363</v>
          </cell>
        </row>
        <row r="272">
          <cell r="A272">
            <v>4012</v>
          </cell>
          <cell r="C272" t="str">
            <v>Prispevki za zaposlovanje</v>
          </cell>
          <cell r="D272">
            <v>59757.850140000002</v>
          </cell>
          <cell r="E272">
            <v>57831</v>
          </cell>
          <cell r="F272">
            <v>1926.8501400000023</v>
          </cell>
          <cell r="G272">
            <v>112.15967215596434</v>
          </cell>
          <cell r="H272">
            <v>2.9932710339433726</v>
          </cell>
          <cell r="I272">
            <v>5458.04</v>
          </cell>
          <cell r="J272">
            <v>5654.5294400000002</v>
          </cell>
          <cell r="K272">
            <v>5654.5294400000002</v>
          </cell>
          <cell r="N272">
            <v>5654.5294400000002</v>
          </cell>
          <cell r="O272">
            <v>5654.5294400000002</v>
          </cell>
          <cell r="P272">
            <v>5654.5294400000002</v>
          </cell>
          <cell r="Q272">
            <v>33730.687199999993</v>
          </cell>
          <cell r="R272">
            <v>5654.5294400000002</v>
          </cell>
          <cell r="S272">
            <v>5654.5294400000002</v>
          </cell>
          <cell r="T272">
            <v>5654.5294400000002</v>
          </cell>
          <cell r="U272">
            <v>5654.5294400000002</v>
          </cell>
          <cell r="V272">
            <v>5807.20173488</v>
          </cell>
          <cell r="W272">
            <v>6039.4898042752002</v>
          </cell>
          <cell r="Y272">
            <v>68195.496499155182</v>
          </cell>
          <cell r="Z272" t="str">
            <v xml:space="preserve"> </v>
          </cell>
          <cell r="AA272">
            <v>114.11972877101093</v>
          </cell>
          <cell r="AB272">
            <v>5.8624571159655972</v>
          </cell>
        </row>
        <row r="273">
          <cell r="A273">
            <v>4013</v>
          </cell>
          <cell r="C273" t="str">
            <v>Prispevki za porodniško varstvo</v>
          </cell>
          <cell r="D273">
            <v>99635.531340000016</v>
          </cell>
          <cell r="E273">
            <v>96461</v>
          </cell>
          <cell r="F273">
            <v>3174.5313400000159</v>
          </cell>
          <cell r="G273">
            <v>112.27578326467618</v>
          </cell>
          <cell r="H273">
            <v>3.099892805028631</v>
          </cell>
          <cell r="I273">
            <v>9110.2000000000007</v>
          </cell>
          <cell r="J273">
            <v>9438.1672000000017</v>
          </cell>
          <cell r="K273">
            <v>9438.1672000000017</v>
          </cell>
          <cell r="N273">
            <v>9438.1672000000017</v>
          </cell>
          <cell r="O273">
            <v>9438.1672000000017</v>
          </cell>
          <cell r="P273">
            <v>9438.1672000000017</v>
          </cell>
          <cell r="Q273">
            <v>56301.036000000015</v>
          </cell>
          <cell r="R273">
            <v>9438.1672000000017</v>
          </cell>
          <cell r="S273">
            <v>9438.1672000000017</v>
          </cell>
          <cell r="T273">
            <v>9438.1672000000017</v>
          </cell>
          <cell r="U273">
            <v>9438.1672000000017</v>
          </cell>
          <cell r="V273">
            <v>9692.9977144000004</v>
          </cell>
          <cell r="W273">
            <v>10080.717622976001</v>
          </cell>
          <cell r="Y273">
            <v>113827.420137376</v>
          </cell>
          <cell r="Z273" t="str">
            <v xml:space="preserve"> </v>
          </cell>
          <cell r="AA273">
            <v>114.24380299528593</v>
          </cell>
          <cell r="AB273">
            <v>5.9775537989665395</v>
          </cell>
        </row>
        <row r="274">
          <cell r="D274" t="str">
            <v xml:space="preserve"> </v>
          </cell>
          <cell r="Q274" t="str">
            <v xml:space="preserve"> </v>
          </cell>
          <cell r="Y274" t="str">
            <v xml:space="preserve"> </v>
          </cell>
        </row>
        <row r="275">
          <cell r="A275">
            <v>402</v>
          </cell>
          <cell r="C275" t="str">
            <v xml:space="preserve">IZDATKI ZA BLAGO IN STORITVE </v>
          </cell>
          <cell r="D275">
            <v>109594691.19481999</v>
          </cell>
          <cell r="E275">
            <v>114628613</v>
          </cell>
          <cell r="F275">
            <v>-5033921.8051800132</v>
          </cell>
          <cell r="G275">
            <v>113.32628047284356</v>
          </cell>
          <cell r="H275">
            <v>4.0645367060087665</v>
          </cell>
          <cell r="I275">
            <v>2777447.1356437001</v>
          </cell>
          <cell r="J275">
            <v>5808321.4291027812</v>
          </cell>
          <cell r="K275">
            <v>11568755.798173703</v>
          </cell>
          <cell r="L275">
            <v>20154524.362920184</v>
          </cell>
          <cell r="N275">
            <v>11096679.464410823</v>
          </cell>
          <cell r="O275">
            <v>8777251.6106416397</v>
          </cell>
          <cell r="P275">
            <v>10512919.571862681</v>
          </cell>
          <cell r="Q275">
            <v>50541375.009835333</v>
          </cell>
          <cell r="R275">
            <v>9520093.6956651416</v>
          </cell>
          <cell r="S275">
            <v>8729228.0713686999</v>
          </cell>
          <cell r="T275">
            <v>8562253.0011744611</v>
          </cell>
          <cell r="U275">
            <v>11630883.603668841</v>
          </cell>
          <cell r="V275">
            <v>9142204.9876115024</v>
          </cell>
          <cell r="W275">
            <v>14226048.498865347</v>
          </cell>
          <cell r="X275">
            <v>6514195.534</v>
          </cell>
          <cell r="Y275">
            <v>118866282.40218933</v>
          </cell>
          <cell r="Z275" t="e">
            <v>#VALUE!</v>
          </cell>
          <cell r="AA275">
            <v>108.45989080884199</v>
          </cell>
          <cell r="AB275">
            <v>0.61214360746011209</v>
          </cell>
        </row>
        <row r="276">
          <cell r="C276" t="str">
            <v xml:space="preserve">                                 - dinamizirani sprejeti proračun</v>
          </cell>
          <cell r="D276">
            <v>49386614</v>
          </cell>
          <cell r="I276">
            <v>2312039</v>
          </cell>
          <cell r="J276">
            <v>2312039</v>
          </cell>
          <cell r="K276">
            <v>2312039</v>
          </cell>
          <cell r="N276">
            <v>2312039</v>
          </cell>
          <cell r="O276">
            <v>2312039</v>
          </cell>
          <cell r="P276">
            <v>2312039</v>
          </cell>
          <cell r="Q276">
            <v>13872234</v>
          </cell>
          <cell r="R276">
            <v>2312039</v>
          </cell>
          <cell r="S276">
            <v>2312039</v>
          </cell>
          <cell r="T276">
            <v>2312039</v>
          </cell>
          <cell r="U276">
            <v>2312039</v>
          </cell>
          <cell r="V276">
            <v>10027791</v>
          </cell>
          <cell r="W276">
            <v>16367871</v>
          </cell>
          <cell r="X276">
            <v>7586314</v>
          </cell>
          <cell r="Y276">
            <v>57102366</v>
          </cell>
        </row>
        <row r="277">
          <cell r="V277" t="str">
            <v xml:space="preserve"> </v>
          </cell>
        </row>
        <row r="278">
          <cell r="A278">
            <v>4020</v>
          </cell>
          <cell r="C278" t="str">
            <v>Pisarniški in splošni material in storitve</v>
          </cell>
          <cell r="D278">
            <v>18145112.736809999</v>
          </cell>
          <cell r="E278">
            <v>16756828</v>
          </cell>
          <cell r="F278">
            <v>1388284.7368099988</v>
          </cell>
          <cell r="G278">
            <v>124.35729064661246</v>
          </cell>
          <cell r="H278">
            <v>14.194022632334665</v>
          </cell>
          <cell r="I278">
            <v>173513.73673788004</v>
          </cell>
          <cell r="J278">
            <v>698154.99899992009</v>
          </cell>
          <cell r="K278">
            <v>1519758.0049698206</v>
          </cell>
          <cell r="L278">
            <v>2391426.740707621</v>
          </cell>
          <cell r="N278">
            <v>1488041.2803687202</v>
          </cell>
          <cell r="O278">
            <v>1529666.0425169196</v>
          </cell>
          <cell r="P278">
            <v>1742124.4092544608</v>
          </cell>
          <cell r="Q278">
            <v>7151258.4728477215</v>
          </cell>
          <cell r="R278">
            <v>1690926.9748740604</v>
          </cell>
          <cell r="S278">
            <v>1432199.9367845403</v>
          </cell>
          <cell r="T278">
            <v>1310084.5367486798</v>
          </cell>
          <cell r="U278">
            <v>1829606.2362562597</v>
          </cell>
          <cell r="V278">
            <v>1403155.3727699202</v>
          </cell>
          <cell r="W278">
            <v>2479400</v>
          </cell>
          <cell r="X278">
            <v>2263800</v>
          </cell>
          <cell r="Y278">
            <v>19560431.530281182</v>
          </cell>
          <cell r="Z278" t="str">
            <v xml:space="preserve"> </v>
          </cell>
          <cell r="AA278">
            <v>107.8</v>
          </cell>
          <cell r="AB278">
            <v>0</v>
          </cell>
        </row>
        <row r="279">
          <cell r="C279" t="str">
            <v xml:space="preserve">                                 - dinamizirani sprejeti proračun</v>
          </cell>
          <cell r="D279">
            <v>5624183</v>
          </cell>
          <cell r="I279">
            <v>180059</v>
          </cell>
          <cell r="J279">
            <v>180059</v>
          </cell>
          <cell r="K279">
            <v>180059</v>
          </cell>
          <cell r="N279">
            <v>180059</v>
          </cell>
          <cell r="O279">
            <v>180059</v>
          </cell>
          <cell r="P279">
            <v>180059</v>
          </cell>
          <cell r="Q279">
            <v>1080354</v>
          </cell>
          <cell r="R279">
            <v>180059</v>
          </cell>
          <cell r="S279">
            <v>180059</v>
          </cell>
          <cell r="T279">
            <v>180059</v>
          </cell>
          <cell r="U279">
            <v>180059</v>
          </cell>
          <cell r="V279">
            <v>1582137</v>
          </cell>
          <cell r="W279">
            <v>2253461</v>
          </cell>
          <cell r="X279">
            <v>1390073</v>
          </cell>
          <cell r="Y279">
            <v>7026261</v>
          </cell>
        </row>
        <row r="280">
          <cell r="A280">
            <v>402000</v>
          </cell>
          <cell r="C280" t="str">
            <v>Pisarniški material in storitve</v>
          </cell>
          <cell r="D280">
            <v>2528251.3831989914</v>
          </cell>
          <cell r="G280">
            <v>116.59240998505436</v>
          </cell>
          <cell r="H280">
            <v>7.0637373600131781</v>
          </cell>
          <cell r="I280">
            <v>59453.920302700011</v>
          </cell>
          <cell r="J280">
            <v>126822.51029909999</v>
          </cell>
          <cell r="K280">
            <v>235299.31766880027</v>
          </cell>
          <cell r="N280">
            <v>224108.13858663983</v>
          </cell>
          <cell r="O280">
            <v>201653.74851621999</v>
          </cell>
          <cell r="P280">
            <v>273376.51116622024</v>
          </cell>
          <cell r="Q280">
            <v>1120714.1465396804</v>
          </cell>
          <cell r="R280">
            <v>252519.58895393982</v>
          </cell>
          <cell r="S280">
            <v>179571.81462527989</v>
          </cell>
          <cell r="T280">
            <v>144463.40021652001</v>
          </cell>
          <cell r="U280">
            <v>194405.57421669993</v>
          </cell>
          <cell r="V280">
            <v>190344.27239828015</v>
          </cell>
          <cell r="W280">
            <v>336341.64693583176</v>
          </cell>
          <cell r="X280">
            <v>307094.54720228113</v>
          </cell>
          <cell r="Y280">
            <v>2725454.9910885133</v>
          </cell>
          <cell r="AA280" t="str">
            <v xml:space="preserve"> </v>
          </cell>
          <cell r="AB280" t="str">
            <v xml:space="preserve"> </v>
          </cell>
        </row>
        <row r="281">
          <cell r="A281">
            <v>402001</v>
          </cell>
          <cell r="C281" t="str">
            <v>Čistilni material in storitve</v>
          </cell>
          <cell r="D281">
            <v>1616727.9324618867</v>
          </cell>
          <cell r="G281">
            <v>113.93469645982263</v>
          </cell>
          <cell r="H281">
            <v>4.6232290723807239</v>
          </cell>
          <cell r="I281">
            <v>37794.810394880005</v>
          </cell>
          <cell r="J281">
            <v>71983.86957915996</v>
          </cell>
          <cell r="K281">
            <v>115269.86982896004</v>
          </cell>
          <cell r="N281">
            <v>140666.49357221994</v>
          </cell>
          <cell r="O281">
            <v>141364.33100790001</v>
          </cell>
          <cell r="P281">
            <v>130226.69345840001</v>
          </cell>
          <cell r="Q281">
            <v>637306.06784151995</v>
          </cell>
          <cell r="R281">
            <v>127093.71324803999</v>
          </cell>
          <cell r="S281">
            <v>144959.27952659997</v>
          </cell>
          <cell r="T281">
            <v>117825.38433666</v>
          </cell>
          <cell r="U281">
            <v>153443.86013725991</v>
          </cell>
          <cell r="V281">
            <v>128346.00103247994</v>
          </cell>
          <cell r="W281">
            <v>226789.62083275325</v>
          </cell>
          <cell r="X281">
            <v>207068.78423860081</v>
          </cell>
          <cell r="Y281">
            <v>1742832.7111939138</v>
          </cell>
          <cell r="AA281" t="str">
            <v xml:space="preserve"> </v>
          </cell>
          <cell r="AB281" t="str">
            <v xml:space="preserve"> </v>
          </cell>
        </row>
        <row r="282">
          <cell r="A282">
            <v>402002</v>
          </cell>
          <cell r="C282" t="str">
            <v>Storitve varovanja zgradb in prostorov</v>
          </cell>
          <cell r="D282">
            <v>741136.06941092224</v>
          </cell>
          <cell r="G282">
            <v>167.10012814107537</v>
          </cell>
          <cell r="H282">
            <v>53.443643839371333</v>
          </cell>
          <cell r="I282">
            <v>7919.0086975999993</v>
          </cell>
          <cell r="J282">
            <v>29847.8468288</v>
          </cell>
          <cell r="K282">
            <v>63253.998875760029</v>
          </cell>
          <cell r="N282">
            <v>40795.332681179978</v>
          </cell>
          <cell r="O282">
            <v>51392.895410780009</v>
          </cell>
          <cell r="P282">
            <v>134553.87106238006</v>
          </cell>
          <cell r="Q282">
            <v>327762.95355650008</v>
          </cell>
          <cell r="R282">
            <v>53927.764612260027</v>
          </cell>
          <cell r="S282">
            <v>65557.465276380011</v>
          </cell>
          <cell r="T282">
            <v>49017.664351040017</v>
          </cell>
          <cell r="U282">
            <v>79920.008850220038</v>
          </cell>
          <cell r="V282">
            <v>50853.753944840013</v>
          </cell>
          <cell r="W282">
            <v>89859.469576724616</v>
          </cell>
          <cell r="X282">
            <v>82045.602657009411</v>
          </cell>
          <cell r="Y282">
            <v>798944.68282497418</v>
          </cell>
        </row>
        <row r="283">
          <cell r="A283">
            <v>402003</v>
          </cell>
          <cell r="C283" t="str">
            <v>Založniške in tiskarske storitve</v>
          </cell>
          <cell r="D283">
            <v>1033417.5239765962</v>
          </cell>
          <cell r="G283">
            <v>138.35171827952433</v>
          </cell>
          <cell r="H283">
            <v>27.04473671214356</v>
          </cell>
          <cell r="I283">
            <v>6979.1205591799999</v>
          </cell>
          <cell r="J283">
            <v>45339.97451367999</v>
          </cell>
          <cell r="K283">
            <v>97820.352939539967</v>
          </cell>
          <cell r="N283">
            <v>69687.324865620001</v>
          </cell>
          <cell r="O283">
            <v>115195.16848224001</v>
          </cell>
          <cell r="P283">
            <v>63953.505357280002</v>
          </cell>
          <cell r="Q283">
            <v>398975.44671753998</v>
          </cell>
          <cell r="R283">
            <v>84193.144815780048</v>
          </cell>
          <cell r="S283">
            <v>66414.858138860029</v>
          </cell>
          <cell r="T283">
            <v>67965.203749520006</v>
          </cell>
          <cell r="U283">
            <v>78209.482130780001</v>
          </cell>
          <cell r="V283">
            <v>95486.20065446003</v>
          </cell>
          <cell r="W283">
            <v>168725.78083445691</v>
          </cell>
          <cell r="X283">
            <v>154053.97380537368</v>
          </cell>
          <cell r="Y283">
            <v>1114024.0908467707</v>
          </cell>
        </row>
        <row r="284">
          <cell r="A284">
            <v>402004</v>
          </cell>
          <cell r="C284" t="str">
            <v>Časopisi, revije, knjige in strokovna literatura</v>
          </cell>
          <cell r="D284">
            <v>1284456.3087794862</v>
          </cell>
          <cell r="G284">
            <v>118.40842338915031</v>
          </cell>
          <cell r="H284">
            <v>8.7313346089534605</v>
          </cell>
          <cell r="I284">
            <v>28237.932328760013</v>
          </cell>
          <cell r="J284">
            <v>71733.65905243998</v>
          </cell>
          <cell r="K284">
            <v>163231.85677876015</v>
          </cell>
          <cell r="N284">
            <v>164766.32395608001</v>
          </cell>
          <cell r="O284">
            <v>84754.330476199932</v>
          </cell>
          <cell r="P284">
            <v>108022.58144061991</v>
          </cell>
          <cell r="Q284">
            <v>620746.68403285998</v>
          </cell>
          <cell r="R284">
            <v>94544.201533320025</v>
          </cell>
          <cell r="S284">
            <v>101382.85765761993</v>
          </cell>
          <cell r="T284">
            <v>63618.043593719944</v>
          </cell>
          <cell r="U284">
            <v>89260.343278259868</v>
          </cell>
          <cell r="V284">
            <v>94761.564052539907</v>
          </cell>
          <cell r="W284">
            <v>167445.33532880057</v>
          </cell>
          <cell r="X284">
            <v>152884.87138716577</v>
          </cell>
          <cell r="Y284">
            <v>1384643.9008642859</v>
          </cell>
        </row>
        <row r="285">
          <cell r="A285">
            <v>402005</v>
          </cell>
          <cell r="C285" t="str">
            <v>Stroški prevajalskih storitev</v>
          </cell>
          <cell r="D285">
            <v>401394.87487832911</v>
          </cell>
          <cell r="G285">
            <v>125.66024285501753</v>
          </cell>
          <cell r="H285">
            <v>15.390489306719488</v>
          </cell>
          <cell r="I285">
            <v>1319.6159130000003</v>
          </cell>
          <cell r="J285">
            <v>16465.852346019994</v>
          </cell>
          <cell r="K285">
            <v>29295.631260280017</v>
          </cell>
          <cell r="N285">
            <v>33193.965555519993</v>
          </cell>
          <cell r="O285">
            <v>32170.524159620003</v>
          </cell>
          <cell r="P285">
            <v>31677.989678720016</v>
          </cell>
          <cell r="Q285">
            <v>144123.57891316005</v>
          </cell>
          <cell r="R285">
            <v>40432.783936160013</v>
          </cell>
          <cell r="S285">
            <v>38392.55799917999</v>
          </cell>
          <cell r="T285">
            <v>26466.408952059999</v>
          </cell>
          <cell r="U285">
            <v>25990.336522919999</v>
          </cell>
          <cell r="V285">
            <v>35909.662357800007</v>
          </cell>
          <cell r="W285">
            <v>63452.999274178452</v>
          </cell>
          <cell r="X285">
            <v>57935.347163380327</v>
          </cell>
          <cell r="Y285">
            <v>432703.6751188389</v>
          </cell>
        </row>
        <row r="286">
          <cell r="A286">
            <v>402006</v>
          </cell>
          <cell r="C286" t="str">
            <v>Stroški oglaševalskih storitev</v>
          </cell>
          <cell r="D286">
            <v>1198077.8480822302</v>
          </cell>
          <cell r="G286">
            <v>178.68152501551577</v>
          </cell>
          <cell r="H286">
            <v>64.078535367783076</v>
          </cell>
          <cell r="I286">
            <v>2703.1929293600001</v>
          </cell>
          <cell r="J286">
            <v>29326.823492120006</v>
          </cell>
          <cell r="K286">
            <v>47535.417725179985</v>
          </cell>
          <cell r="N286">
            <v>165771.96144894007</v>
          </cell>
          <cell r="O286">
            <v>79518.65628784</v>
          </cell>
          <cell r="P286">
            <v>73918.999840839984</v>
          </cell>
          <cell r="Q286">
            <v>398775.05172428006</v>
          </cell>
          <cell r="R286">
            <v>108451.84477050001</v>
          </cell>
          <cell r="S286">
            <v>74164.967618280032</v>
          </cell>
          <cell r="T286">
            <v>56066.111855599986</v>
          </cell>
          <cell r="U286">
            <v>98740.019943179941</v>
          </cell>
          <cell r="V286">
            <v>126776.6212189401</v>
          </cell>
          <cell r="W286">
            <v>224016.49934870168</v>
          </cell>
          <cell r="X286">
            <v>204536.80375316238</v>
          </cell>
          <cell r="Y286">
            <v>1291527.9202326443</v>
          </cell>
        </row>
        <row r="287">
          <cell r="A287">
            <v>402007</v>
          </cell>
          <cell r="C287" t="str">
            <v>Računalniške storitve</v>
          </cell>
          <cell r="D287">
            <v>1965453.1562450489</v>
          </cell>
          <cell r="G287">
            <v>129.59442947799673</v>
          </cell>
          <cell r="H287">
            <v>19.003149199262353</v>
          </cell>
          <cell r="I287">
            <v>6075.8069449000004</v>
          </cell>
          <cell r="J287">
            <v>44458.930622260021</v>
          </cell>
          <cell r="K287">
            <v>169374.35620952011</v>
          </cell>
          <cell r="N287">
            <v>95598.02561539998</v>
          </cell>
          <cell r="O287">
            <v>143315.08617888004</v>
          </cell>
          <cell r="P287">
            <v>307046.97130646004</v>
          </cell>
          <cell r="Q287">
            <v>765869.17687742016</v>
          </cell>
          <cell r="R287">
            <v>215458.24805582003</v>
          </cell>
          <cell r="S287">
            <v>181265.67002082005</v>
          </cell>
          <cell r="T287">
            <v>110430.861156</v>
          </cell>
          <cell r="U287">
            <v>169610.86944185992</v>
          </cell>
          <cell r="V287">
            <v>154352.70372983997</v>
          </cell>
          <cell r="W287">
            <v>272743.91778316488</v>
          </cell>
          <cell r="X287">
            <v>249027.05536723748</v>
          </cell>
          <cell r="Y287">
            <v>2118758.5024321624</v>
          </cell>
        </row>
        <row r="288">
          <cell r="A288">
            <v>402008</v>
          </cell>
          <cell r="C288" t="str">
            <v>Računovodske, knjigovodske in revizorske storitve</v>
          </cell>
          <cell r="D288">
            <v>261654.0747510611</v>
          </cell>
          <cell r="G288">
            <v>385.14174551448639</v>
          </cell>
          <cell r="H288">
            <v>253.66551470568078</v>
          </cell>
          <cell r="I288">
            <v>0</v>
          </cell>
          <cell r="J288">
            <v>9049.1748100600016</v>
          </cell>
          <cell r="K288">
            <v>8213.682886640001</v>
          </cell>
          <cell r="N288">
            <v>24926.427470559993</v>
          </cell>
          <cell r="O288">
            <v>15464.236806480001</v>
          </cell>
          <cell r="P288">
            <v>6972.4506713400015</v>
          </cell>
          <cell r="Q288">
            <v>64625.972645080001</v>
          </cell>
          <cell r="R288">
            <v>87057.002132100024</v>
          </cell>
          <cell r="S288">
            <v>9505.9332090800017</v>
          </cell>
          <cell r="T288">
            <v>9961.1026576600034</v>
          </cell>
          <cell r="U288">
            <v>74783.342655560031</v>
          </cell>
          <cell r="V288">
            <v>8248.0811336000024</v>
          </cell>
          <cell r="W288">
            <v>14574.503123112898</v>
          </cell>
          <cell r="X288">
            <v>13307.155025450907</v>
          </cell>
          <cell r="Y288">
            <v>282063.0925816439</v>
          </cell>
        </row>
        <row r="289">
          <cell r="A289">
            <v>402009</v>
          </cell>
          <cell r="C289" t="str">
            <v>Izdatki za reprezentanco</v>
          </cell>
          <cell r="D289">
            <v>799912.14898176456</v>
          </cell>
          <cell r="G289">
            <v>99.927265060580282</v>
          </cell>
          <cell r="H289">
            <v>-8.2394260233422614</v>
          </cell>
          <cell r="I289">
            <v>9883.1767865599995</v>
          </cell>
          <cell r="J289">
            <v>55393.478674380014</v>
          </cell>
          <cell r="K289">
            <v>74234.923738360041</v>
          </cell>
          <cell r="N289">
            <v>62091.462439160045</v>
          </cell>
          <cell r="O289">
            <v>68293.203995939941</v>
          </cell>
          <cell r="P289">
            <v>53589.815881140006</v>
          </cell>
          <cell r="Q289">
            <v>323486.06151554006</v>
          </cell>
          <cell r="R289">
            <v>71496.648269199955</v>
          </cell>
          <cell r="S289">
            <v>45692.772985860058</v>
          </cell>
          <cell r="T289">
            <v>38446.28229595998</v>
          </cell>
          <cell r="U289">
            <v>63878.421201979974</v>
          </cell>
          <cell r="V289">
            <v>72894.366489560023</v>
          </cell>
          <cell r="W289">
            <v>128805.61610039938</v>
          </cell>
          <cell r="X289">
            <v>117605.12774384291</v>
          </cell>
          <cell r="Y289">
            <v>862305.29660234239</v>
          </cell>
        </row>
        <row r="290">
          <cell r="A290">
            <v>402010</v>
          </cell>
          <cell r="C290" t="str">
            <v>Hrana, storitve menz in restavracij</v>
          </cell>
          <cell r="D290">
            <v>2281135.0012246491</v>
          </cell>
          <cell r="G290">
            <v>100.64557220800987</v>
          </cell>
          <cell r="H290">
            <v>-7.5798235004500754</v>
          </cell>
          <cell r="I290">
            <v>-23076.359601679997</v>
          </cell>
          <cell r="J290">
            <v>34882.070855940015</v>
          </cell>
          <cell r="K290">
            <v>243608.20157057999</v>
          </cell>
          <cell r="N290">
            <v>223274.51621706001</v>
          </cell>
          <cell r="O290">
            <v>193742.90979735999</v>
          </cell>
          <cell r="P290">
            <v>216360.17634308003</v>
          </cell>
          <cell r="Q290">
            <v>888791.51518233994</v>
          </cell>
          <cell r="R290">
            <v>240162.82934643998</v>
          </cell>
          <cell r="S290">
            <v>237639.80564016002</v>
          </cell>
          <cell r="T290">
            <v>196460.08192888001</v>
          </cell>
          <cell r="U290">
            <v>183111.18806134001</v>
          </cell>
          <cell r="V290">
            <v>162747.96269424006</v>
          </cell>
          <cell r="W290">
            <v>287578.48669853958</v>
          </cell>
          <cell r="X290">
            <v>262571.66176823177</v>
          </cell>
          <cell r="Y290">
            <v>2459063.5313201714</v>
          </cell>
        </row>
        <row r="291">
          <cell r="A291">
            <v>402099</v>
          </cell>
          <cell r="C291" t="str">
            <v>Drugi splošni materiali in storitve</v>
          </cell>
          <cell r="D291">
            <v>4033496.4148190357</v>
          </cell>
          <cell r="G291">
            <v>130.66378666835675</v>
          </cell>
          <cell r="H291">
            <v>19.985111724845495</v>
          </cell>
          <cell r="I291">
            <v>36223.511482620001</v>
          </cell>
          <cell r="J291">
            <v>162850.80792596014</v>
          </cell>
          <cell r="K291">
            <v>272620.39548744011</v>
          </cell>
          <cell r="N291">
            <v>243161.3079603402</v>
          </cell>
          <cell r="O291">
            <v>402800.95139745972</v>
          </cell>
          <cell r="P291">
            <v>342424.84304798028</v>
          </cell>
          <cell r="Q291">
            <v>1460081.8173018005</v>
          </cell>
          <cell r="R291">
            <v>315589.20520050026</v>
          </cell>
          <cell r="S291">
            <v>287651.95408642024</v>
          </cell>
          <cell r="T291">
            <v>429363.99165505974</v>
          </cell>
          <cell r="U291">
            <v>618252.78981620003</v>
          </cell>
          <cell r="V291">
            <v>282434.18306334002</v>
          </cell>
          <cell r="W291">
            <v>499066.12416333624</v>
          </cell>
          <cell r="X291">
            <v>455669.06988826348</v>
          </cell>
          <cell r="Y291">
            <v>4348109.1351749199</v>
          </cell>
        </row>
        <row r="292">
          <cell r="Q292" t="str">
            <v xml:space="preserve"> </v>
          </cell>
        </row>
        <row r="293">
          <cell r="A293">
            <v>4021</v>
          </cell>
          <cell r="C293" t="str">
            <v>Posebni materiali in storitve</v>
          </cell>
          <cell r="D293">
            <v>16215189.584850002</v>
          </cell>
          <cell r="E293">
            <v>18708494</v>
          </cell>
          <cell r="F293">
            <v>-2493304.4151499979</v>
          </cell>
          <cell r="G293">
            <v>99.408707003780876</v>
          </cell>
          <cell r="H293">
            <v>-8.7156042205868971</v>
          </cell>
          <cell r="I293">
            <v>672791.96791422018</v>
          </cell>
          <cell r="J293">
            <v>475800.37698578002</v>
          </cell>
          <cell r="K293">
            <v>1300983.0387292202</v>
          </cell>
          <cell r="L293">
            <v>2449575.3836292205</v>
          </cell>
          <cell r="N293">
            <v>2421270.36289754</v>
          </cell>
          <cell r="O293">
            <v>643003.75192746008</v>
          </cell>
          <cell r="P293">
            <v>1566642.4473530594</v>
          </cell>
          <cell r="Q293">
            <v>7080491.94580728</v>
          </cell>
          <cell r="R293">
            <v>1068981.8027919801</v>
          </cell>
          <cell r="S293">
            <v>710897.65513998002</v>
          </cell>
          <cell r="T293">
            <v>816784.05379955994</v>
          </cell>
          <cell r="U293">
            <v>3001746.2595843798</v>
          </cell>
          <cell r="V293">
            <v>684069.9193451202</v>
          </cell>
          <cell r="W293">
            <v>3557400</v>
          </cell>
          <cell r="X293">
            <v>559602.7359999998</v>
          </cell>
          <cell r="Y293">
            <v>17479974.3724683</v>
          </cell>
          <cell r="Z293" t="str">
            <v xml:space="preserve"> </v>
          </cell>
          <cell r="AA293">
            <v>107.8</v>
          </cell>
          <cell r="AB293">
            <v>0</v>
          </cell>
        </row>
        <row r="294">
          <cell r="C294" t="str">
            <v xml:space="preserve">                                 - dinamizirani sprejeti proračun</v>
          </cell>
          <cell r="D294">
            <v>9744302</v>
          </cell>
          <cell r="I294">
            <v>530629</v>
          </cell>
          <cell r="J294">
            <v>530629</v>
          </cell>
          <cell r="K294">
            <v>530629</v>
          </cell>
          <cell r="N294">
            <v>530629</v>
          </cell>
          <cell r="O294">
            <v>530629</v>
          </cell>
          <cell r="P294">
            <v>530629</v>
          </cell>
          <cell r="Q294">
            <v>3183774</v>
          </cell>
          <cell r="R294">
            <v>530629</v>
          </cell>
          <cell r="S294">
            <v>530629</v>
          </cell>
          <cell r="T294">
            <v>530629</v>
          </cell>
          <cell r="U294">
            <v>530629</v>
          </cell>
          <cell r="V294">
            <v>1242384</v>
          </cell>
          <cell r="W294">
            <v>3446121</v>
          </cell>
          <cell r="X294">
            <v>461262</v>
          </cell>
          <cell r="Y294">
            <v>10456057</v>
          </cell>
        </row>
        <row r="295">
          <cell r="A295">
            <v>402100</v>
          </cell>
          <cell r="C295" t="str">
            <v>Uniforme in službena obleka</v>
          </cell>
          <cell r="D295">
            <v>895902.36870982812</v>
          </cell>
          <cell r="G295">
            <v>98.796428075628043</v>
          </cell>
          <cell r="H295">
            <v>-9.2778438240330274</v>
          </cell>
          <cell r="I295">
            <v>0</v>
          </cell>
          <cell r="J295">
            <v>54098.624205780019</v>
          </cell>
          <cell r="K295">
            <v>38576.662504380001</v>
          </cell>
          <cell r="N295">
            <v>33244.945663159997</v>
          </cell>
          <cell r="O295">
            <v>11050.323279380002</v>
          </cell>
          <cell r="P295">
            <v>15694.33083988</v>
          </cell>
          <cell r="Q295">
            <v>152664.88649258006</v>
          </cell>
          <cell r="R295">
            <v>63654.892242479997</v>
          </cell>
          <cell r="S295">
            <v>103294.43143096002</v>
          </cell>
          <cell r="T295">
            <v>146909.46167589998</v>
          </cell>
          <cell r="U295">
            <v>99264.701214140019</v>
          </cell>
          <cell r="V295">
            <v>136486.14228480001</v>
          </cell>
          <cell r="W295">
            <v>165462.37002947621</v>
          </cell>
          <cell r="X295">
            <v>98045.868098858555</v>
          </cell>
          <cell r="Y295">
            <v>965782.75346919475</v>
          </cell>
          <cell r="AA295" t="str">
            <v xml:space="preserve"> </v>
          </cell>
          <cell r="AB295" t="str">
            <v xml:space="preserve"> </v>
          </cell>
        </row>
        <row r="296">
          <cell r="A296">
            <v>402101</v>
          </cell>
          <cell r="C296" t="str">
            <v>Knjige</v>
          </cell>
          <cell r="D296">
            <v>88871.519210105733</v>
          </cell>
          <cell r="G296">
            <v>26.031887861813868</v>
          </cell>
          <cell r="H296">
            <v>-76.095603432677805</v>
          </cell>
          <cell r="I296">
            <v>355.05797096000003</v>
          </cell>
          <cell r="J296">
            <v>5432.7698440400009</v>
          </cell>
          <cell r="K296">
            <v>16806.508355560003</v>
          </cell>
          <cell r="N296">
            <v>2525.6257826800006</v>
          </cell>
          <cell r="O296">
            <v>20351.189809720003</v>
          </cell>
          <cell r="P296">
            <v>4484.4133041400009</v>
          </cell>
          <cell r="Q296">
            <v>49955.565067100004</v>
          </cell>
          <cell r="R296">
            <v>5899.8664031999997</v>
          </cell>
          <cell r="S296">
            <v>2831.5610292199999</v>
          </cell>
          <cell r="T296">
            <v>22269.942092860005</v>
          </cell>
          <cell r="U296">
            <v>4975.9407174399994</v>
          </cell>
          <cell r="V296">
            <v>3368.0552505600003</v>
          </cell>
          <cell r="W296">
            <v>4083.0988026975842</v>
          </cell>
          <cell r="X296">
            <v>2419.4683454164106</v>
          </cell>
          <cell r="Y296">
            <v>95803.497708494004</v>
          </cell>
          <cell r="AA296" t="str">
            <v xml:space="preserve"> </v>
          </cell>
          <cell r="AB296" t="str">
            <v xml:space="preserve"> </v>
          </cell>
        </row>
        <row r="297">
          <cell r="A297">
            <v>402102</v>
          </cell>
          <cell r="C297" t="str">
            <v>Zdravila, ortopedski pripomočki in sanitetni material</v>
          </cell>
          <cell r="D297">
            <v>241782.30612103533</v>
          </cell>
          <cell r="G297">
            <v>113.31576886135343</v>
          </cell>
          <cell r="H297">
            <v>4.0548841702051703</v>
          </cell>
          <cell r="I297">
            <v>3229.2238886600007</v>
          </cell>
          <cell r="J297">
            <v>18986.168094739998</v>
          </cell>
          <cell r="K297">
            <v>50293.398538460009</v>
          </cell>
          <cell r="N297">
            <v>21151.354670600002</v>
          </cell>
          <cell r="O297">
            <v>8816.7148146</v>
          </cell>
          <cell r="P297">
            <v>24279.463226479995</v>
          </cell>
          <cell r="Q297">
            <v>126756.32323354</v>
          </cell>
          <cell r="R297">
            <v>22826.096619480006</v>
          </cell>
          <cell r="S297">
            <v>22758.753851679998</v>
          </cell>
          <cell r="T297">
            <v>36573.508804140001</v>
          </cell>
          <cell r="U297">
            <v>14856.02505618</v>
          </cell>
          <cell r="V297">
            <v>12580.997934120003</v>
          </cell>
          <cell r="W297">
            <v>15251.964050472467</v>
          </cell>
          <cell r="X297">
            <v>9037.6564488636322</v>
          </cell>
          <cell r="Y297">
            <v>260641.32599847607</v>
          </cell>
          <cell r="AA297" t="str">
            <v xml:space="preserve"> </v>
          </cell>
          <cell r="AB297" t="str">
            <v xml:space="preserve"> </v>
          </cell>
        </row>
        <row r="298">
          <cell r="A298">
            <v>402103</v>
          </cell>
          <cell r="C298" t="str">
            <v>Kmetijski vložki</v>
          </cell>
          <cell r="D298">
            <v>3387.3539784705149</v>
          </cell>
          <cell r="G298">
            <v>110.92618725267151</v>
          </cell>
          <cell r="H298">
            <v>1.8605943550702477</v>
          </cell>
          <cell r="I298">
            <v>0</v>
          </cell>
          <cell r="J298">
            <v>0</v>
          </cell>
          <cell r="K298">
            <v>31.749795000000002</v>
          </cell>
          <cell r="N298">
            <v>134.40917952000004</v>
          </cell>
          <cell r="O298">
            <v>292.25614880000001</v>
          </cell>
          <cell r="P298">
            <v>340.40794018000003</v>
          </cell>
          <cell r="Q298">
            <v>798.82306349999999</v>
          </cell>
          <cell r="R298">
            <v>965.11116085999993</v>
          </cell>
          <cell r="S298">
            <v>1089.0526369800002</v>
          </cell>
          <cell r="T298">
            <v>145.85347546000003</v>
          </cell>
          <cell r="U298">
            <v>98.405122199999994</v>
          </cell>
          <cell r="V298">
            <v>189.14588000000003</v>
          </cell>
          <cell r="W298">
            <v>229.30185484183249</v>
          </cell>
          <cell r="X298">
            <v>135.87439494938252</v>
          </cell>
          <cell r="Y298">
            <v>3651.5675887912153</v>
          </cell>
          <cell r="AA298" t="str">
            <v xml:space="preserve"> </v>
          </cell>
          <cell r="AB298" t="str">
            <v xml:space="preserve"> </v>
          </cell>
        </row>
        <row r="299">
          <cell r="A299">
            <v>402104</v>
          </cell>
          <cell r="C299" t="str">
            <v>Material in oprema za vojsko</v>
          </cell>
          <cell r="D299">
            <v>10839245.646749999</v>
          </cell>
          <cell r="E299" t="str">
            <v xml:space="preserve"> </v>
          </cell>
          <cell r="G299">
            <v>115.47845224978978</v>
          </cell>
          <cell r="H299">
            <v>6.0408193294672117</v>
          </cell>
          <cell r="I299">
            <v>584177.89948826015</v>
          </cell>
          <cell r="J299">
            <v>102862.15626610001</v>
          </cell>
          <cell r="K299">
            <v>615949.41644697997</v>
          </cell>
          <cell r="N299">
            <v>1935259.7017754</v>
          </cell>
          <cell r="O299">
            <v>260441.65889126001</v>
          </cell>
          <cell r="P299">
            <v>1053197.8788546599</v>
          </cell>
          <cell r="Q299">
            <v>4551888.7117226599</v>
          </cell>
          <cell r="R299">
            <v>649819.30175778014</v>
          </cell>
          <cell r="S299">
            <v>255619.77644742001</v>
          </cell>
          <cell r="T299">
            <v>360445.96618184005</v>
          </cell>
          <cell r="U299">
            <v>2623202.4049508199</v>
          </cell>
          <cell r="V299">
            <v>152673.44613598002</v>
          </cell>
          <cell r="W299">
            <v>2913187.2</v>
          </cell>
          <cell r="X299">
            <v>177870</v>
          </cell>
          <cell r="Y299">
            <v>11684706.807196498</v>
          </cell>
          <cell r="Z299" t="str">
            <v xml:space="preserve"> </v>
          </cell>
          <cell r="AA299">
            <v>107.8</v>
          </cell>
          <cell r="AB299">
            <v>0</v>
          </cell>
        </row>
        <row r="300">
          <cell r="A300">
            <v>402105</v>
          </cell>
          <cell r="C300" t="str">
            <v>Material in specialna oprema za policijo</v>
          </cell>
          <cell r="D300">
            <v>71722.732923583229</v>
          </cell>
          <cell r="G300">
            <v>62.029936583754207</v>
          </cell>
          <cell r="H300">
            <v>-43.039544000225703</v>
          </cell>
          <cell r="I300">
            <v>1803.5240654199999</v>
          </cell>
          <cell r="J300">
            <v>2396.5669327600003</v>
          </cell>
          <cell r="K300">
            <v>1422.53480446</v>
          </cell>
          <cell r="N300">
            <v>11277.66079132</v>
          </cell>
          <cell r="O300">
            <v>8927.0536016200003</v>
          </cell>
          <cell r="P300">
            <v>2309.3550187400006</v>
          </cell>
          <cell r="Q300">
            <v>28136.69521432</v>
          </cell>
          <cell r="R300">
            <v>10638.6061243</v>
          </cell>
          <cell r="S300">
            <v>22006.540306520001</v>
          </cell>
          <cell r="T300">
            <v>2818.5161296600004</v>
          </cell>
          <cell r="U300">
            <v>2013.2860809600004</v>
          </cell>
          <cell r="V300">
            <v>3993.4571338200003</v>
          </cell>
          <cell r="W300">
            <v>4841.2745126474556</v>
          </cell>
          <cell r="X300">
            <v>2868.7305893952739</v>
          </cell>
          <cell r="Y300">
            <v>77317.106091622743</v>
          </cell>
        </row>
        <row r="301">
          <cell r="A301">
            <v>402106</v>
          </cell>
          <cell r="C301" t="str">
            <v>Materiali za kazensko poboljševalne domove</v>
          </cell>
          <cell r="D301">
            <v>5261.8112000000001</v>
          </cell>
          <cell r="G301">
            <v>835.46972183703122</v>
          </cell>
          <cell r="H301">
            <v>667.18982721490465</v>
          </cell>
          <cell r="I301">
            <v>0</v>
          </cell>
          <cell r="J301">
            <v>86.286774420000015</v>
          </cell>
          <cell r="K301">
            <v>39.652289599999996</v>
          </cell>
          <cell r="N301">
            <v>108.95179988000001</v>
          </cell>
          <cell r="O301">
            <v>82.174150520000012</v>
          </cell>
          <cell r="P301">
            <v>115.80588558000001</v>
          </cell>
          <cell r="Q301">
            <v>432.87090000000001</v>
          </cell>
          <cell r="R301">
            <v>2725.3874078200001</v>
          </cell>
          <cell r="S301">
            <v>2385.2434375000003</v>
          </cell>
          <cell r="T301">
            <v>50.530883480000007</v>
          </cell>
          <cell r="U301">
            <v>78.199844800000008</v>
          </cell>
          <cell r="V301">
            <v>0</v>
          </cell>
          <cell r="W301">
            <v>0</v>
          </cell>
          <cell r="X301">
            <v>0</v>
          </cell>
          <cell r="Y301">
            <v>5672.2324736</v>
          </cell>
        </row>
        <row r="302">
          <cell r="A302">
            <v>402107</v>
          </cell>
          <cell r="C302" t="str">
            <v>Laboratorijski materiali</v>
          </cell>
          <cell r="D302">
            <v>151832.3239989951</v>
          </cell>
          <cell r="G302">
            <v>402.13017895417727</v>
          </cell>
          <cell r="H302">
            <v>269.26554541246765</v>
          </cell>
          <cell r="I302">
            <v>0</v>
          </cell>
          <cell r="J302">
            <v>6461.4344949000015</v>
          </cell>
          <cell r="K302">
            <v>7395.2729620000009</v>
          </cell>
          <cell r="N302">
            <v>2485.2756821200005</v>
          </cell>
          <cell r="O302">
            <v>773.99253007999994</v>
          </cell>
          <cell r="P302">
            <v>6060.0073888200004</v>
          </cell>
          <cell r="Q302">
            <v>23175.983057920006</v>
          </cell>
          <cell r="R302">
            <v>2397.3869997000006</v>
          </cell>
          <cell r="S302">
            <v>3004.8050940600001</v>
          </cell>
          <cell r="T302">
            <v>2662.1947352000002</v>
          </cell>
          <cell r="U302">
            <v>5127.16167348</v>
          </cell>
          <cell r="V302">
            <v>43439.95710516</v>
          </cell>
          <cell r="W302">
            <v>52662.329935300884</v>
          </cell>
          <cell r="X302">
            <v>31205.426670095825</v>
          </cell>
          <cell r="Y302">
            <v>163675.24527091673</v>
          </cell>
        </row>
        <row r="303">
          <cell r="A303">
            <v>402108</v>
          </cell>
          <cell r="C303" t="str">
            <v>Drobno orodje in naprave</v>
          </cell>
          <cell r="D303">
            <v>64236.445833818827</v>
          </cell>
          <cell r="G303">
            <v>63.779518754924581</v>
          </cell>
          <cell r="H303">
            <v>-41.432948801722148</v>
          </cell>
          <cell r="I303">
            <v>665.83648824000011</v>
          </cell>
          <cell r="J303">
            <v>3178.738442880001</v>
          </cell>
          <cell r="K303">
            <v>3951.8520687800001</v>
          </cell>
          <cell r="N303">
            <v>5289.1467505800019</v>
          </cell>
          <cell r="O303">
            <v>4609.4688716999999</v>
          </cell>
          <cell r="P303">
            <v>4891.4480045199989</v>
          </cell>
          <cell r="Q303">
            <v>22586.490626700001</v>
          </cell>
          <cell r="R303">
            <v>4058.0282450400005</v>
          </cell>
          <cell r="S303">
            <v>5430.5000827000003</v>
          </cell>
          <cell r="T303">
            <v>10353.641405799997</v>
          </cell>
          <cell r="U303">
            <v>4748.6612019000004</v>
          </cell>
          <cell r="V303">
            <v>7530.5809671400002</v>
          </cell>
          <cell r="W303">
            <v>9129.335430419118</v>
          </cell>
          <cell r="X303">
            <v>5409.6506491575883</v>
          </cell>
          <cell r="Y303">
            <v>69246.888608856709</v>
          </cell>
        </row>
        <row r="304">
          <cell r="A304">
            <v>402109</v>
          </cell>
          <cell r="C304" t="str">
            <v>Zaračunljive tiskovine</v>
          </cell>
          <cell r="D304">
            <v>1180629.2275435897</v>
          </cell>
          <cell r="G304">
            <v>99.372724915552709</v>
          </cell>
          <cell r="H304">
            <v>-8.7486456239185486</v>
          </cell>
          <cell r="I304">
            <v>364.05579979999999</v>
          </cell>
          <cell r="J304">
            <v>1168.24477</v>
          </cell>
          <cell r="K304">
            <v>117176.15319871997</v>
          </cell>
          <cell r="N304">
            <v>133711.69423458003</v>
          </cell>
          <cell r="O304">
            <v>125435.09242263999</v>
          </cell>
          <cell r="P304">
            <v>125086.30629879996</v>
          </cell>
          <cell r="Q304">
            <v>502941.54672453995</v>
          </cell>
          <cell r="R304">
            <v>103506.96192298002</v>
          </cell>
          <cell r="S304">
            <v>136399.08886912002</v>
          </cell>
          <cell r="T304">
            <v>109441.42210078004</v>
          </cell>
          <cell r="U304">
            <v>109479.28992307997</v>
          </cell>
          <cell r="V304">
            <v>106102.40472062002</v>
          </cell>
          <cell r="W304">
            <v>128628.11606373332</v>
          </cell>
          <cell r="X304">
            <v>76219.476967136434</v>
          </cell>
          <cell r="Y304">
            <v>1272718.3072919899</v>
          </cell>
        </row>
        <row r="305">
          <cell r="A305">
            <v>402199</v>
          </cell>
          <cell r="C305" t="str">
            <v>Drugi posebni materiali in storitve</v>
          </cell>
          <cell r="D305">
            <v>2672317.8485805732</v>
          </cell>
          <cell r="G305">
            <v>66.511747929826626</v>
          </cell>
          <cell r="H305">
            <v>-38.924014756816696</v>
          </cell>
          <cell r="I305">
            <v>82196.370212880021</v>
          </cell>
          <cell r="J305">
            <v>281129.38716016</v>
          </cell>
          <cell r="K305">
            <v>449339.83776528022</v>
          </cell>
          <cell r="N305">
            <v>276081.59656770003</v>
          </cell>
          <cell r="O305">
            <v>202223.82740714005</v>
          </cell>
          <cell r="P305">
            <v>330183.03059125977</v>
          </cell>
          <cell r="Q305">
            <v>1621154.0497044201</v>
          </cell>
          <cell r="R305">
            <v>202490.16390833992</v>
          </cell>
          <cell r="S305">
            <v>156077.90195382002</v>
          </cell>
          <cell r="T305">
            <v>125113.01631443998</v>
          </cell>
          <cell r="U305">
            <v>137902.18379937997</v>
          </cell>
          <cell r="V305">
            <v>217705.73193292011</v>
          </cell>
          <cell r="W305">
            <v>263925.00932041102</v>
          </cell>
          <cell r="X305">
            <v>156390.58383612678</v>
          </cell>
          <cell r="Y305">
            <v>2880758.6407698574</v>
          </cell>
        </row>
        <row r="306">
          <cell r="Q306" t="str">
            <v xml:space="preserve"> </v>
          </cell>
          <cell r="V306" t="str">
            <v xml:space="preserve"> </v>
          </cell>
        </row>
        <row r="307">
          <cell r="A307">
            <v>4022</v>
          </cell>
          <cell r="C307" t="str">
            <v>Energija, voda, komunalne storitve in komunikacije</v>
          </cell>
          <cell r="D307">
            <v>7928276.7632100005</v>
          </cell>
          <cell r="E307">
            <v>7654163</v>
          </cell>
          <cell r="F307">
            <v>274113.76321000047</v>
          </cell>
          <cell r="G307">
            <v>111.16296940001695</v>
          </cell>
          <cell r="H307">
            <v>2.0780251607134517</v>
          </cell>
          <cell r="I307">
            <v>163301.19316741999</v>
          </cell>
          <cell r="J307">
            <v>592583.79453965987</v>
          </cell>
          <cell r="K307">
            <v>1098595.8167168598</v>
          </cell>
          <cell r="L307">
            <v>1854480.8044239397</v>
          </cell>
          <cell r="N307">
            <v>874461.32424266043</v>
          </cell>
          <cell r="O307">
            <v>727581.30699408019</v>
          </cell>
          <cell r="P307">
            <v>812766.79436106014</v>
          </cell>
          <cell r="Q307">
            <v>4269290.2300217403</v>
          </cell>
          <cell r="R307">
            <v>748696.16046609986</v>
          </cell>
          <cell r="S307">
            <v>560496.90052048012</v>
          </cell>
          <cell r="T307">
            <v>707914.56267994037</v>
          </cell>
          <cell r="U307">
            <v>602865.64018603961</v>
          </cell>
          <cell r="V307">
            <v>583230.66486608004</v>
          </cell>
          <cell r="W307">
            <v>808500</v>
          </cell>
          <cell r="X307">
            <v>265688.19199999998</v>
          </cell>
          <cell r="Y307">
            <v>8546682.3507403806</v>
          </cell>
          <cell r="Z307" t="str">
            <v xml:space="preserve"> </v>
          </cell>
          <cell r="AA307">
            <v>107.8</v>
          </cell>
          <cell r="AB307">
            <v>0</v>
          </cell>
        </row>
        <row r="308">
          <cell r="C308" t="str">
            <v xml:space="preserve">                                 - dinamizirani sprejeti proračun</v>
          </cell>
          <cell r="D308">
            <v>3093807</v>
          </cell>
          <cell r="I308">
            <v>155306</v>
          </cell>
          <cell r="J308">
            <v>155306</v>
          </cell>
          <cell r="K308">
            <v>155306</v>
          </cell>
          <cell r="N308">
            <v>155306</v>
          </cell>
          <cell r="O308">
            <v>155306</v>
          </cell>
          <cell r="P308">
            <v>155306</v>
          </cell>
          <cell r="Q308">
            <v>931836</v>
          </cell>
          <cell r="R308">
            <v>155306</v>
          </cell>
          <cell r="S308">
            <v>155306</v>
          </cell>
          <cell r="T308">
            <v>155306</v>
          </cell>
          <cell r="U308">
            <v>155306</v>
          </cell>
          <cell r="V308">
            <v>633363</v>
          </cell>
          <cell r="W308">
            <v>853455</v>
          </cell>
          <cell r="X308">
            <v>531986</v>
          </cell>
          <cell r="Y308">
            <v>3571864</v>
          </cell>
        </row>
        <row r="309">
          <cell r="A309">
            <v>402200</v>
          </cell>
          <cell r="C309" t="str">
            <v>Električna energija</v>
          </cell>
          <cell r="D309">
            <v>1366246.1587538647</v>
          </cell>
          <cell r="G309">
            <v>109.82567433675308</v>
          </cell>
          <cell r="H309">
            <v>0.85002234779895502</v>
          </cell>
          <cell r="I309">
            <v>30123.312329880002</v>
          </cell>
          <cell r="J309">
            <v>125160.34292916003</v>
          </cell>
          <cell r="K309">
            <v>190409.76405682001</v>
          </cell>
          <cell r="N309">
            <v>159572.79271164013</v>
          </cell>
          <cell r="O309">
            <v>129665.05304368006</v>
          </cell>
          <cell r="P309">
            <v>116100.39570822008</v>
          </cell>
          <cell r="Q309">
            <v>751031.66077940026</v>
          </cell>
          <cell r="R309">
            <v>98442.62003114009</v>
          </cell>
          <cell r="S309">
            <v>88769.173243520097</v>
          </cell>
          <cell r="T309">
            <v>115267.47748824004</v>
          </cell>
          <cell r="U309">
            <v>121752.78570531998</v>
          </cell>
          <cell r="V309">
            <v>104705.0205509001</v>
          </cell>
          <cell r="W309">
            <v>145146.70475161102</v>
          </cell>
          <cell r="X309">
            <v>47697.916586534746</v>
          </cell>
          <cell r="Y309">
            <v>1472813.3591366664</v>
          </cell>
        </row>
        <row r="310">
          <cell r="A310">
            <v>402201</v>
          </cell>
          <cell r="C310" t="str">
            <v>Poraba kuriv in stroški ogrevanja</v>
          </cell>
          <cell r="D310">
            <v>1084527.2157737361</v>
          </cell>
          <cell r="G310">
            <v>109.9643402601445</v>
          </cell>
          <cell r="H310">
            <v>0.97735561078464173</v>
          </cell>
          <cell r="I310">
            <v>34077.814402940006</v>
          </cell>
          <cell r="J310">
            <v>101154.86900134</v>
          </cell>
          <cell r="K310">
            <v>216981.12539642002</v>
          </cell>
          <cell r="N310">
            <v>228708.45104492005</v>
          </cell>
          <cell r="O310">
            <v>117536.44372777996</v>
          </cell>
          <cell r="P310">
            <v>71701.58205209997</v>
          </cell>
          <cell r="Q310">
            <v>770160.28562549991</v>
          </cell>
          <cell r="R310">
            <v>30646.753739140011</v>
          </cell>
          <cell r="S310">
            <v>55661.163581100001</v>
          </cell>
          <cell r="T310">
            <v>43773.759190700002</v>
          </cell>
          <cell r="U310">
            <v>45319.504878339969</v>
          </cell>
          <cell r="V310">
            <v>78668.339492819985</v>
          </cell>
          <cell r="W310">
            <v>109053.51229182951</v>
          </cell>
          <cell r="X310">
            <v>35837.019804657954</v>
          </cell>
          <cell r="Y310">
            <v>1169120.3386040872</v>
          </cell>
        </row>
        <row r="311">
          <cell r="A311">
            <v>402202</v>
          </cell>
          <cell r="C311" t="str">
            <v>Poraba druge energije</v>
          </cell>
          <cell r="D311">
            <v>80344.045198494365</v>
          </cell>
          <cell r="G311">
            <v>64.081639880405945</v>
          </cell>
          <cell r="H311">
            <v>-41.1555189344298</v>
          </cell>
          <cell r="I311">
            <v>5213.4999978599999</v>
          </cell>
          <cell r="J311">
            <v>5018.0047625399993</v>
          </cell>
          <cell r="K311">
            <v>17311.996483319999</v>
          </cell>
          <cell r="N311">
            <v>15980.115463619999</v>
          </cell>
          <cell r="O311">
            <v>14581.337278200001</v>
          </cell>
          <cell r="P311">
            <v>6995.1623526400008</v>
          </cell>
          <cell r="Q311">
            <v>65100.11633818</v>
          </cell>
          <cell r="R311">
            <v>4886.5433416800006</v>
          </cell>
          <cell r="S311">
            <v>2765.9825270000006</v>
          </cell>
          <cell r="T311">
            <v>2720.6710284599999</v>
          </cell>
          <cell r="U311">
            <v>4057.058163619999</v>
          </cell>
          <cell r="V311">
            <v>2491.5670194800009</v>
          </cell>
          <cell r="W311">
            <v>3453.9197895435236</v>
          </cell>
          <cell r="X311">
            <v>1135.0225160134066</v>
          </cell>
          <cell r="Y311">
            <v>86610.880723976908</v>
          </cell>
        </row>
        <row r="312">
          <cell r="A312">
            <v>402203</v>
          </cell>
          <cell r="C312" t="str">
            <v>Voda in komunalne storitve</v>
          </cell>
          <cell r="D312">
            <v>380552.87659793394</v>
          </cell>
          <cell r="G312">
            <v>96.09517922728979</v>
          </cell>
          <cell r="H312">
            <v>-11.758329451524531</v>
          </cell>
          <cell r="I312">
            <v>12087.872666100004</v>
          </cell>
          <cell r="J312">
            <v>20348.267750580013</v>
          </cell>
          <cell r="K312">
            <v>38031.440417740028</v>
          </cell>
          <cell r="N312">
            <v>47158.025750220004</v>
          </cell>
          <cell r="O312">
            <v>36303.957361979999</v>
          </cell>
          <cell r="P312">
            <v>46481.792652679993</v>
          </cell>
          <cell r="Q312">
            <v>200411.35659930002</v>
          </cell>
          <cell r="R312">
            <v>36092.315928900018</v>
          </cell>
          <cell r="S312">
            <v>33994.713765319997</v>
          </cell>
          <cell r="T312">
            <v>34332.287762080035</v>
          </cell>
          <cell r="U312">
            <v>31270.307003319984</v>
          </cell>
          <cell r="V312">
            <v>26087.441189039997</v>
          </cell>
          <cell r="W312">
            <v>36163.558385912125</v>
          </cell>
          <cell r="X312">
            <v>11884.020338700595</v>
          </cell>
          <cell r="Y312">
            <v>410236.00097257283</v>
          </cell>
        </row>
        <row r="313">
          <cell r="A313">
            <v>402204</v>
          </cell>
          <cell r="C313" t="str">
            <v>Odvoz smeti</v>
          </cell>
          <cell r="D313">
            <v>125193.35852767414</v>
          </cell>
          <cell r="G313">
            <v>102.77202202935835</v>
          </cell>
          <cell r="H313">
            <v>-5.6271606709289728</v>
          </cell>
          <cell r="I313">
            <v>4014.4760425000009</v>
          </cell>
          <cell r="J313">
            <v>5590.0537415800063</v>
          </cell>
          <cell r="K313">
            <v>13390.265502460006</v>
          </cell>
          <cell r="N313">
            <v>11938.918442220003</v>
          </cell>
          <cell r="O313">
            <v>13812.10471102</v>
          </cell>
          <cell r="P313">
            <v>12205.575055520001</v>
          </cell>
          <cell r="Q313">
            <v>60951.393495300021</v>
          </cell>
          <cell r="R313">
            <v>11743.532332840001</v>
          </cell>
          <cell r="S313">
            <v>10635.507779819998</v>
          </cell>
          <cell r="T313">
            <v>10215.256260440006</v>
          </cell>
          <cell r="U313">
            <v>13318.263575540001</v>
          </cell>
          <cell r="V313">
            <v>9886.1952081200034</v>
          </cell>
          <cell r="W313">
            <v>13704.678624194687</v>
          </cell>
          <cell r="X313">
            <v>4503.6132165780255</v>
          </cell>
          <cell r="Y313">
            <v>134958.44049283271</v>
          </cell>
        </row>
        <row r="314">
          <cell r="A314">
            <v>402205</v>
          </cell>
          <cell r="C314" t="str">
            <v>Telefon, teleks, faks, elektronska pošta</v>
          </cell>
          <cell r="D314">
            <v>2441402.4934395733</v>
          </cell>
          <cell r="G314">
            <v>112.66385200175128</v>
          </cell>
          <cell r="H314">
            <v>3.4562460989451438</v>
          </cell>
          <cell r="I314">
            <v>56466.570087619977</v>
          </cell>
          <cell r="J314">
            <v>170215.72773897985</v>
          </cell>
          <cell r="K314">
            <v>261349.67139973995</v>
          </cell>
          <cell r="N314">
            <v>220506.83326364012</v>
          </cell>
          <cell r="O314">
            <v>216697.58094291989</v>
          </cell>
          <cell r="P314">
            <v>294603.11291026027</v>
          </cell>
          <cell r="Q314">
            <v>1219839.49634316</v>
          </cell>
          <cell r="R314">
            <v>232610.20514423988</v>
          </cell>
          <cell r="S314">
            <v>211214.25588494001</v>
          </cell>
          <cell r="T314">
            <v>230558.29284642023</v>
          </cell>
          <cell r="U314">
            <v>210100.41796897992</v>
          </cell>
          <cell r="V314">
            <v>185625.71053026011</v>
          </cell>
          <cell r="W314">
            <v>257322.52435350927</v>
          </cell>
          <cell r="X314">
            <v>84560.984856351075</v>
          </cell>
          <cell r="Y314">
            <v>2631831.887927861</v>
          </cell>
        </row>
        <row r="315">
          <cell r="A315">
            <v>402206</v>
          </cell>
          <cell r="C315" t="str">
            <v>Poštnina in kurirske storitve</v>
          </cell>
          <cell r="D315">
            <v>2411406.1757144313</v>
          </cell>
          <cell r="G315">
            <v>115.28654801565762</v>
          </cell>
          <cell r="H315">
            <v>5.86459872879486</v>
          </cell>
          <cell r="I315">
            <v>21317.647640520001</v>
          </cell>
          <cell r="J315">
            <v>164388.34952693994</v>
          </cell>
          <cell r="K315">
            <v>360500.88385695993</v>
          </cell>
          <cell r="N315">
            <v>188044.2379292401</v>
          </cell>
          <cell r="O315">
            <v>189324.25199226019</v>
          </cell>
          <cell r="P315">
            <v>263452.23834621982</v>
          </cell>
          <cell r="Q315">
            <v>1187027.60929214</v>
          </cell>
          <cell r="R315">
            <v>327759.58889211988</v>
          </cell>
          <cell r="S315">
            <v>155313.66443978003</v>
          </cell>
          <cell r="T315">
            <v>268029.9850305001</v>
          </cell>
          <cell r="U315">
            <v>174344.87986915983</v>
          </cell>
          <cell r="V315">
            <v>171377.96700331994</v>
          </cell>
          <cell r="W315">
            <v>237571.67561482685</v>
          </cell>
          <cell r="X315">
            <v>78070.487278310247</v>
          </cell>
          <cell r="Y315">
            <v>2599495.8574201567</v>
          </cell>
        </row>
        <row r="316">
          <cell r="A316">
            <v>402299</v>
          </cell>
          <cell r="C316" t="str">
            <v>Druge storitve komunikacij in komunale</v>
          </cell>
          <cell r="D316">
            <v>38604.439204292234</v>
          </cell>
          <cell r="G316" t="str">
            <v>…</v>
          </cell>
          <cell r="H316" t="str">
            <v>…</v>
          </cell>
          <cell r="I316">
            <v>0</v>
          </cell>
          <cell r="J316">
            <v>708.17908853999995</v>
          </cell>
          <cell r="K316">
            <v>620.66960340000014</v>
          </cell>
          <cell r="N316">
            <v>2551.9496371600003</v>
          </cell>
          <cell r="O316">
            <v>9660.5779362400008</v>
          </cell>
          <cell r="P316">
            <v>1226.9352834199999</v>
          </cell>
          <cell r="Q316">
            <v>14768.311548760001</v>
          </cell>
          <cell r="R316">
            <v>6514.60105604</v>
          </cell>
          <cell r="S316">
            <v>2142.4392989999997</v>
          </cell>
          <cell r="T316">
            <v>3016.8330731000001</v>
          </cell>
          <cell r="U316">
            <v>2702.4230217599998</v>
          </cell>
          <cell r="V316">
            <v>4388.4238721400006</v>
          </cell>
          <cell r="W316">
            <v>6083.4261885730612</v>
          </cell>
          <cell r="X316">
            <v>1999.1274028539615</v>
          </cell>
          <cell r="Y316">
            <v>41615.585462227027</v>
          </cell>
        </row>
        <row r="317">
          <cell r="Q317" t="str">
            <v xml:space="preserve"> </v>
          </cell>
        </row>
        <row r="318">
          <cell r="A318">
            <v>4023</v>
          </cell>
          <cell r="C318" t="str">
            <v>Prevozni stroški in storitve</v>
          </cell>
          <cell r="D318">
            <v>4814563.6945999991</v>
          </cell>
          <cell r="E318">
            <v>4933324</v>
          </cell>
          <cell r="F318">
            <v>-118760.30540000089</v>
          </cell>
          <cell r="G318">
            <v>135.14029512437398</v>
          </cell>
          <cell r="H318">
            <v>24.095771464071603</v>
          </cell>
          <cell r="I318">
            <v>83950.928370540001</v>
          </cell>
          <cell r="J318">
            <v>192577.67757381999</v>
          </cell>
          <cell r="K318">
            <v>503864.99354113993</v>
          </cell>
          <cell r="L318">
            <v>780393.59948550002</v>
          </cell>
          <cell r="N318">
            <v>609989.65848744009</v>
          </cell>
          <cell r="O318">
            <v>420426.80636264017</v>
          </cell>
          <cell r="P318">
            <v>516935.97559142002</v>
          </cell>
          <cell r="Q318">
            <v>2327746.0399270002</v>
          </cell>
          <cell r="R318">
            <v>488836.08666046022</v>
          </cell>
          <cell r="S318">
            <v>436017.55360547983</v>
          </cell>
          <cell r="T318">
            <v>365187.34814561985</v>
          </cell>
          <cell r="U318">
            <v>372210.82679858006</v>
          </cell>
          <cell r="V318">
            <v>420146.16964166</v>
          </cell>
          <cell r="W318">
            <v>571340</v>
          </cell>
          <cell r="X318">
            <v>208615.63799999998</v>
          </cell>
          <cell r="Y318">
            <v>5190099.6627788004</v>
          </cell>
          <cell r="Z318" t="str">
            <v xml:space="preserve"> </v>
          </cell>
          <cell r="AA318">
            <v>107.8</v>
          </cell>
          <cell r="AB318">
            <v>0</v>
          </cell>
        </row>
        <row r="319">
          <cell r="C319" t="str">
            <v xml:space="preserve">                                 - dinamizirani sprejeti proračun</v>
          </cell>
          <cell r="D319">
            <v>1851446</v>
          </cell>
          <cell r="I319">
            <v>77902</v>
          </cell>
          <cell r="J319">
            <v>77902</v>
          </cell>
          <cell r="K319">
            <v>77902</v>
          </cell>
          <cell r="N319">
            <v>77902</v>
          </cell>
          <cell r="O319">
            <v>77902</v>
          </cell>
          <cell r="P319">
            <v>77902</v>
          </cell>
          <cell r="Q319">
            <v>467412</v>
          </cell>
          <cell r="R319">
            <v>77902</v>
          </cell>
          <cell r="S319">
            <v>77902</v>
          </cell>
          <cell r="T319">
            <v>77902</v>
          </cell>
          <cell r="U319">
            <v>77902</v>
          </cell>
          <cell r="V319">
            <v>518602</v>
          </cell>
          <cell r="W319">
            <v>592597</v>
          </cell>
          <cell r="X319">
            <v>401927</v>
          </cell>
          <cell r="Y319">
            <v>2292146</v>
          </cell>
        </row>
        <row r="320">
          <cell r="A320">
            <v>402300</v>
          </cell>
          <cell r="C320" t="str">
            <v>Goriva in maziva za prevozna sredstva</v>
          </cell>
          <cell r="D320">
            <v>1553462.8479367464</v>
          </cell>
          <cell r="G320">
            <v>140.80582576605397</v>
          </cell>
          <cell r="H320">
            <v>29.298278940361769</v>
          </cell>
          <cell r="I320">
            <v>29107.746618719997</v>
          </cell>
          <cell r="J320">
            <v>64846.124306040023</v>
          </cell>
          <cell r="K320">
            <v>110568.2690620201</v>
          </cell>
          <cell r="N320">
            <v>252990.02245132008</v>
          </cell>
          <cell r="O320">
            <v>132845.3286391001</v>
          </cell>
          <cell r="P320">
            <v>195161.26413938004</v>
          </cell>
          <cell r="Q320">
            <v>785518.75521658035</v>
          </cell>
          <cell r="R320">
            <v>164876.29599672009</v>
          </cell>
          <cell r="S320">
            <v>144205.0877544198</v>
          </cell>
          <cell r="T320">
            <v>128532.73793822002</v>
          </cell>
          <cell r="U320">
            <v>131887.41288030005</v>
          </cell>
          <cell r="V320">
            <v>111893.86944890005</v>
          </cell>
          <cell r="W320">
            <v>152160.00523213047</v>
          </cell>
          <cell r="X320">
            <v>55558.785608541737</v>
          </cell>
          <cell r="Y320">
            <v>1674632.9500758124</v>
          </cell>
        </row>
        <row r="321">
          <cell r="A321">
            <v>402301</v>
          </cell>
          <cell r="C321" t="str">
            <v>Vzdrževanje in popravila vozil</v>
          </cell>
          <cell r="D321">
            <v>1436036.7372091669</v>
          </cell>
          <cell r="G321">
            <v>148.6214442869738</v>
          </cell>
          <cell r="H321">
            <v>36.475155451766568</v>
          </cell>
          <cell r="I321">
            <v>11305.237518960001</v>
          </cell>
          <cell r="J321">
            <v>57037.925061039998</v>
          </cell>
          <cell r="K321">
            <v>159228.79522549987</v>
          </cell>
          <cell r="N321">
            <v>152292.49181299994</v>
          </cell>
          <cell r="O321">
            <v>116212.80255200004</v>
          </cell>
          <cell r="P321">
            <v>123939.75342209995</v>
          </cell>
          <cell r="Q321">
            <v>620017.00559259986</v>
          </cell>
          <cell r="R321">
            <v>113261.02483850005</v>
          </cell>
          <cell r="S321">
            <v>102577.78518064003</v>
          </cell>
          <cell r="T321">
            <v>118178.97506337996</v>
          </cell>
          <cell r="U321">
            <v>125693.35663345999</v>
          </cell>
          <cell r="V321">
            <v>163954.94457495984</v>
          </cell>
          <cell r="W321">
            <v>222955.78253956605</v>
          </cell>
          <cell r="X321">
            <v>81408.728288376151</v>
          </cell>
          <cell r="Y321">
            <v>1548047.602711482</v>
          </cell>
        </row>
        <row r="322">
          <cell r="A322">
            <v>402302</v>
          </cell>
          <cell r="C322" t="str">
            <v>Nadomestni deli za vozila</v>
          </cell>
          <cell r="D322">
            <v>646108.65306704375</v>
          </cell>
          <cell r="G322">
            <v>156.1701927437463</v>
          </cell>
          <cell r="H322">
            <v>43.406972216479602</v>
          </cell>
          <cell r="I322">
            <v>7226.0205478999997</v>
          </cell>
          <cell r="J322">
            <v>15073.862822480001</v>
          </cell>
          <cell r="K322">
            <v>130863.06209438</v>
          </cell>
          <cell r="N322">
            <v>103456.22587454</v>
          </cell>
          <cell r="O322">
            <v>64441.412221340011</v>
          </cell>
          <cell r="P322">
            <v>73042.039402639988</v>
          </cell>
          <cell r="Q322">
            <v>394102.62296327995</v>
          </cell>
          <cell r="R322">
            <v>86182.820831799996</v>
          </cell>
          <cell r="S322">
            <v>73226.324127879998</v>
          </cell>
          <cell r="T322">
            <v>23920.851887239995</v>
          </cell>
          <cell r="U322">
            <v>17112.724712160008</v>
          </cell>
          <cell r="V322">
            <v>35695.315360320012</v>
          </cell>
          <cell r="W322">
            <v>48540.634073516099</v>
          </cell>
          <cell r="X322">
            <v>17723.834050077188</v>
          </cell>
          <cell r="Y322">
            <v>696505.12800627341</v>
          </cell>
        </row>
        <row r="323">
          <cell r="A323">
            <v>402303</v>
          </cell>
          <cell r="C323" t="str">
            <v>Najem vozil in selitveni stroški</v>
          </cell>
          <cell r="D323">
            <v>390309.14498604211</v>
          </cell>
          <cell r="G323">
            <v>198.77028537040198</v>
          </cell>
          <cell r="H323">
            <v>82.525514573371879</v>
          </cell>
          <cell r="I323">
            <v>475.42234124000004</v>
          </cell>
          <cell r="J323">
            <v>8418.8950522599971</v>
          </cell>
          <cell r="K323">
            <v>22337.752949820009</v>
          </cell>
          <cell r="N323">
            <v>28014.381227140009</v>
          </cell>
          <cell r="O323">
            <v>25729.067850640007</v>
          </cell>
          <cell r="P323">
            <v>32768.201564560004</v>
          </cell>
          <cell r="Q323">
            <v>117743.72098566004</v>
          </cell>
          <cell r="R323">
            <v>33538.634786580013</v>
          </cell>
          <cell r="S323">
            <v>31657.487757280007</v>
          </cell>
          <cell r="T323">
            <v>26480.520586519997</v>
          </cell>
          <cell r="U323">
            <v>36949.940615279986</v>
          </cell>
          <cell r="V323">
            <v>61050.095520259994</v>
          </cell>
          <cell r="W323">
            <v>83019.587217216773</v>
          </cell>
          <cell r="X323">
            <v>30313.270826156615</v>
          </cell>
          <cell r="Y323">
            <v>420753.25829495344</v>
          </cell>
        </row>
        <row r="324">
          <cell r="A324">
            <v>402304</v>
          </cell>
          <cell r="C324" t="str">
            <v>Pristojbine za registracijo vozil</v>
          </cell>
          <cell r="D324">
            <v>58282.230077073946</v>
          </cell>
          <cell r="G324">
            <v>83.022326668161057</v>
          </cell>
          <cell r="H324">
            <v>-23.762785428685902</v>
          </cell>
          <cell r="I324">
            <v>1960.5537058800003</v>
          </cell>
          <cell r="J324">
            <v>2161.9150614600007</v>
          </cell>
          <cell r="K324">
            <v>4655.0243863199985</v>
          </cell>
          <cell r="N324">
            <v>4850.7885287400004</v>
          </cell>
          <cell r="O324">
            <v>3896.576874960002</v>
          </cell>
          <cell r="P324">
            <v>4963.3862863199993</v>
          </cell>
          <cell r="Q324">
            <v>22488.244843680004</v>
          </cell>
          <cell r="R324">
            <v>5714.2785268800008</v>
          </cell>
          <cell r="S324">
            <v>7279.0606811999996</v>
          </cell>
          <cell r="T324">
            <v>5886.8743256400021</v>
          </cell>
          <cell r="U324">
            <v>5072.5718612800001</v>
          </cell>
          <cell r="V324">
            <v>5737.0341905800033</v>
          </cell>
          <cell r="W324">
            <v>7801.5637206489155</v>
          </cell>
          <cell r="X324">
            <v>2848.61587317679</v>
          </cell>
          <cell r="Y324">
            <v>62828.244023085717</v>
          </cell>
        </row>
        <row r="325">
          <cell r="A325">
            <v>402305</v>
          </cell>
          <cell r="C325" t="str">
            <v>Zavarovalne premije za motorna vozila</v>
          </cell>
          <cell r="D325">
            <v>438453.71156018041</v>
          </cell>
          <cell r="G325">
            <v>88.307145299424619</v>
          </cell>
          <cell r="H325">
            <v>-18.909875758104121</v>
          </cell>
          <cell r="I325">
            <v>25903.111888500003</v>
          </cell>
          <cell r="J325">
            <v>19805.524654299996</v>
          </cell>
          <cell r="K325">
            <v>62348.154182160019</v>
          </cell>
          <cell r="N325">
            <v>42037.130803359985</v>
          </cell>
          <cell r="O325">
            <v>55848.006076940022</v>
          </cell>
          <cell r="P325">
            <v>58437.301288519986</v>
          </cell>
          <cell r="Q325">
            <v>264379.22889378003</v>
          </cell>
          <cell r="R325">
            <v>56293.153564339998</v>
          </cell>
          <cell r="S325">
            <v>45116.734716900006</v>
          </cell>
          <cell r="T325">
            <v>45003.969448899974</v>
          </cell>
          <cell r="U325">
            <v>26075.839785379994</v>
          </cell>
          <cell r="V325">
            <v>12527.757077220002</v>
          </cell>
          <cell r="W325">
            <v>17035.996626135031</v>
          </cell>
          <cell r="X325">
            <v>6220.4209492193913</v>
          </cell>
          <cell r="Y325">
            <v>472653.10106187436</v>
          </cell>
        </row>
        <row r="326">
          <cell r="A326">
            <v>402399</v>
          </cell>
          <cell r="C326" t="str">
            <v>Drugi prevozni stroški</v>
          </cell>
          <cell r="D326">
            <v>291910.36976374651</v>
          </cell>
          <cell r="G326">
            <v>92.276298506675204</v>
          </cell>
          <cell r="H326">
            <v>-15.265106972750047</v>
          </cell>
          <cell r="I326">
            <v>7972.8357493400008</v>
          </cell>
          <cell r="J326">
            <v>25233.430616240006</v>
          </cell>
          <cell r="K326">
            <v>13863.935640940004</v>
          </cell>
          <cell r="N326">
            <v>26348.617789339987</v>
          </cell>
          <cell r="O326">
            <v>21453.612147660002</v>
          </cell>
          <cell r="P326">
            <v>28624.029487900007</v>
          </cell>
          <cell r="Q326">
            <v>123496.46143142</v>
          </cell>
          <cell r="R326">
            <v>28969.878115640011</v>
          </cell>
          <cell r="S326">
            <v>31955.073387160002</v>
          </cell>
          <cell r="T326">
            <v>17183.418895720002</v>
          </cell>
          <cell r="U326">
            <v>29418.980310720002</v>
          </cell>
          <cell r="V326">
            <v>29287.153469420024</v>
          </cell>
          <cell r="W326">
            <v>39826.430590786629</v>
          </cell>
          <cell r="X326">
            <v>14541.982404452114</v>
          </cell>
          <cell r="Y326">
            <v>314679.37860531878</v>
          </cell>
        </row>
        <row r="327">
          <cell r="Q327" t="str">
            <v xml:space="preserve"> </v>
          </cell>
          <cell r="V327" t="str">
            <v xml:space="preserve"> </v>
          </cell>
        </row>
        <row r="328">
          <cell r="A328">
            <v>4024</v>
          </cell>
          <cell r="C328" t="str">
            <v>Izdatki za službena potovanja</v>
          </cell>
          <cell r="D328">
            <v>3015603.53039</v>
          </cell>
          <cell r="E328">
            <v>3712093</v>
          </cell>
          <cell r="F328">
            <v>-696489.46961000003</v>
          </cell>
          <cell r="G328">
            <v>95.303048973155086</v>
          </cell>
          <cell r="H328">
            <v>-12.485721787736381</v>
          </cell>
          <cell r="I328">
            <v>61096.712088719985</v>
          </cell>
          <cell r="J328">
            <v>152153.7851757</v>
          </cell>
          <cell r="K328">
            <v>297750.93470122013</v>
          </cell>
          <cell r="L328">
            <v>511001.43196564011</v>
          </cell>
          <cell r="N328">
            <v>261978.21426238</v>
          </cell>
          <cell r="O328">
            <v>326334.29642351996</v>
          </cell>
          <cell r="P328">
            <v>416735.44850938005</v>
          </cell>
          <cell r="Q328">
            <v>1516049.39116092</v>
          </cell>
          <cell r="R328">
            <v>352201.16875482001</v>
          </cell>
          <cell r="S328">
            <v>203808.06420589998</v>
          </cell>
          <cell r="T328">
            <v>238243.61290883992</v>
          </cell>
          <cell r="U328">
            <v>320706.54341572005</v>
          </cell>
          <cell r="V328">
            <v>324702.85731421999</v>
          </cell>
          <cell r="W328">
            <v>258720</v>
          </cell>
          <cell r="X328">
            <v>36388.968000000001</v>
          </cell>
          <cell r="Y328">
            <v>3250820.6057604202</v>
          </cell>
          <cell r="Z328" t="str">
            <v xml:space="preserve"> </v>
          </cell>
          <cell r="AA328">
            <v>107.8</v>
          </cell>
          <cell r="AB328">
            <v>0</v>
          </cell>
        </row>
        <row r="329">
          <cell r="C329" t="str">
            <v xml:space="preserve">                                 - dinamizirani sprejeti proračun</v>
          </cell>
          <cell r="D329">
            <v>1245625</v>
          </cell>
          <cell r="I329">
            <v>56683</v>
          </cell>
          <cell r="J329">
            <v>56683</v>
          </cell>
          <cell r="K329">
            <v>56683</v>
          </cell>
          <cell r="N329">
            <v>56683</v>
          </cell>
          <cell r="O329">
            <v>56683</v>
          </cell>
          <cell r="P329">
            <v>56683</v>
          </cell>
          <cell r="Q329">
            <v>340098</v>
          </cell>
          <cell r="R329">
            <v>56683</v>
          </cell>
          <cell r="S329">
            <v>56683</v>
          </cell>
          <cell r="T329">
            <v>56683</v>
          </cell>
          <cell r="U329">
            <v>56683</v>
          </cell>
          <cell r="V329">
            <v>418821</v>
          </cell>
          <cell r="W329">
            <v>455235</v>
          </cell>
          <cell r="X329">
            <v>166877</v>
          </cell>
          <cell r="Y329">
            <v>1607763</v>
          </cell>
        </row>
        <row r="330">
          <cell r="A330">
            <v>402400</v>
          </cell>
          <cell r="C330" t="str">
            <v>Dnevnice za službena potovanja v državi</v>
          </cell>
          <cell r="D330">
            <v>513847.21484374313</v>
          </cell>
          <cell r="G330">
            <v>104.63542979857775</v>
          </cell>
          <cell r="H330">
            <v>-3.9160424255484543</v>
          </cell>
          <cell r="I330">
            <v>2838.0576070000011</v>
          </cell>
          <cell r="J330">
            <v>29852.166805999994</v>
          </cell>
          <cell r="K330">
            <v>49012.427125200033</v>
          </cell>
          <cell r="N330">
            <v>48755.875155680013</v>
          </cell>
          <cell r="O330">
            <v>54231.363250679948</v>
          </cell>
          <cell r="P330">
            <v>69398.973567000037</v>
          </cell>
          <cell r="Q330">
            <v>254088.86351156005</v>
          </cell>
          <cell r="R330">
            <v>60830.954451960017</v>
          </cell>
          <cell r="S330">
            <v>30177.287294000012</v>
          </cell>
          <cell r="T330">
            <v>40334.154352799967</v>
          </cell>
          <cell r="U330">
            <v>50784.461344540054</v>
          </cell>
          <cell r="V330">
            <v>61665.950398360044</v>
          </cell>
          <cell r="W330">
            <v>49134.814577946789</v>
          </cell>
          <cell r="X330">
            <v>6910.811670388216</v>
          </cell>
          <cell r="Y330">
            <v>553927.29760155512</v>
          </cell>
        </row>
        <row r="331">
          <cell r="A331">
            <v>402401</v>
          </cell>
          <cell r="C331" t="str">
            <v>Hotelske in restavracijske storitve v državi</v>
          </cell>
          <cell r="D331">
            <v>104712.85814640873</v>
          </cell>
          <cell r="G331">
            <v>45.420686147092617</v>
          </cell>
          <cell r="H331">
            <v>-58.291380948491629</v>
          </cell>
          <cell r="I331">
            <v>1111.7996551199999</v>
          </cell>
          <cell r="J331">
            <v>7755.7123844199969</v>
          </cell>
          <cell r="K331">
            <v>8203.3969124800024</v>
          </cell>
          <cell r="N331">
            <v>6995.6872416200013</v>
          </cell>
          <cell r="O331">
            <v>7921.4451824200014</v>
          </cell>
          <cell r="P331">
            <v>15128.318078720002</v>
          </cell>
          <cell r="Q331">
            <v>47116.359454780002</v>
          </cell>
          <cell r="R331">
            <v>13492.762745000005</v>
          </cell>
          <cell r="S331">
            <v>5076.1542708799998</v>
          </cell>
          <cell r="T331">
            <v>6254.6396204600005</v>
          </cell>
          <cell r="U331">
            <v>16038.8196353</v>
          </cell>
          <cell r="V331">
            <v>13045.348676360003</v>
          </cell>
          <cell r="W331">
            <v>10394.403786480176</v>
          </cell>
          <cell r="X331">
            <v>1461.9728925684367</v>
          </cell>
          <cell r="Y331">
            <v>112880.46108182863</v>
          </cell>
        </row>
        <row r="332">
          <cell r="A332">
            <v>402402</v>
          </cell>
          <cell r="C332" t="str">
            <v>Stroški prevoza v državi</v>
          </cell>
          <cell r="D332">
            <v>181031.64315630033</v>
          </cell>
          <cell r="G332">
            <v>78.580783042800249</v>
          </cell>
          <cell r="H332">
            <v>-27.841337885399213</v>
          </cell>
          <cell r="I332">
            <v>3040.8712118400003</v>
          </cell>
          <cell r="J332">
            <v>10393.345611880002</v>
          </cell>
          <cell r="K332">
            <v>16702.944281100012</v>
          </cell>
          <cell r="N332">
            <v>20033.8178348</v>
          </cell>
          <cell r="O332">
            <v>25306.71049060001</v>
          </cell>
          <cell r="P332">
            <v>18896.4341566</v>
          </cell>
          <cell r="Q332">
            <v>94374.123586820031</v>
          </cell>
          <cell r="R332">
            <v>23936.201421439986</v>
          </cell>
          <cell r="S332">
            <v>9684.8042398800026</v>
          </cell>
          <cell r="T332">
            <v>9664.4593075800021</v>
          </cell>
          <cell r="U332">
            <v>20532.853464200009</v>
          </cell>
          <cell r="V332">
            <v>19362.183388240002</v>
          </cell>
          <cell r="W332">
            <v>15427.594717338123</v>
          </cell>
          <cell r="X332">
            <v>2169.8911969936066</v>
          </cell>
          <cell r="Y332">
            <v>195152.11132249178</v>
          </cell>
        </row>
        <row r="333">
          <cell r="A333">
            <v>402403</v>
          </cell>
          <cell r="C333" t="str">
            <v>Dnevnice za službena potovanja v tujini</v>
          </cell>
          <cell r="D333">
            <v>1159123.1108948914</v>
          </cell>
          <cell r="G333">
            <v>107.35951242316617</v>
          </cell>
          <cell r="H333">
            <v>-1.4145891430981123</v>
          </cell>
          <cell r="I333">
            <v>35686.076803299991</v>
          </cell>
          <cell r="J333">
            <v>60740.630136339998</v>
          </cell>
          <cell r="K333">
            <v>116286.94734888004</v>
          </cell>
          <cell r="N333">
            <v>92451.667834679974</v>
          </cell>
          <cell r="O333">
            <v>139546.18910078003</v>
          </cell>
          <cell r="P333">
            <v>176545.84332462001</v>
          </cell>
          <cell r="Q333">
            <v>621257.35454860015</v>
          </cell>
          <cell r="R333">
            <v>71849.829204999973</v>
          </cell>
          <cell r="S333">
            <v>82676.119980299962</v>
          </cell>
          <cell r="T333">
            <v>135157.53475223994</v>
          </cell>
          <cell r="U333">
            <v>141390.96370937998</v>
          </cell>
          <cell r="V333">
            <v>103309.33707710002</v>
          </cell>
          <cell r="W333">
            <v>82315.849973325108</v>
          </cell>
          <cell r="X333">
            <v>11577.724298748175</v>
          </cell>
          <cell r="Y333">
            <v>1249534.7135446933</v>
          </cell>
        </row>
        <row r="334">
          <cell r="A334">
            <v>402404</v>
          </cell>
          <cell r="C334" t="str">
            <v>Hotelske in restavracijske storitve v tujini</v>
          </cell>
          <cell r="D334">
            <v>223958.33892339378</v>
          </cell>
          <cell r="G334">
            <v>120.21662805164659</v>
          </cell>
          <cell r="H334">
            <v>10.391761296277863</v>
          </cell>
          <cell r="I334">
            <v>14301.022922339998</v>
          </cell>
          <cell r="J334">
            <v>4894.4013580000001</v>
          </cell>
          <cell r="K334">
            <v>12656.727962339999</v>
          </cell>
          <cell r="N334">
            <v>8069.7244597199997</v>
          </cell>
          <cell r="O334">
            <v>14817.450992959999</v>
          </cell>
          <cell r="P334">
            <v>24400.09207328</v>
          </cell>
          <cell r="Q334">
            <v>79139.41976864</v>
          </cell>
          <cell r="R334">
            <v>85205.24517735999</v>
          </cell>
          <cell r="S334">
            <v>14826.521673040004</v>
          </cell>
          <cell r="T334">
            <v>9651.9869338200024</v>
          </cell>
          <cell r="U334">
            <v>9101.1083009000013</v>
          </cell>
          <cell r="V334">
            <v>22789.958696120011</v>
          </cell>
          <cell r="W334">
            <v>18158.81191385485</v>
          </cell>
          <cell r="X334">
            <v>2554.0368956836846</v>
          </cell>
          <cell r="Y334">
            <v>241427.08935941852</v>
          </cell>
        </row>
        <row r="335">
          <cell r="A335">
            <v>402405</v>
          </cell>
          <cell r="C335" t="str">
            <v>Stroški prevoza v tujini</v>
          </cell>
          <cell r="D335">
            <v>773871.08229750022</v>
          </cell>
          <cell r="G335">
            <v>91.5910163534774</v>
          </cell>
          <cell r="H335">
            <v>-15.894383513794864</v>
          </cell>
          <cell r="I335">
            <v>3948.1286891200002</v>
          </cell>
          <cell r="J335">
            <v>37017.555556520005</v>
          </cell>
          <cell r="K335">
            <v>88172.66409952</v>
          </cell>
          <cell r="N335">
            <v>78585.208434040032</v>
          </cell>
          <cell r="O335">
            <v>76689.922238159983</v>
          </cell>
          <cell r="P335">
            <v>106508.57632029998</v>
          </cell>
          <cell r="Q335">
            <v>390922.05533766001</v>
          </cell>
          <cell r="R335">
            <v>85286.704754020058</v>
          </cell>
          <cell r="S335">
            <v>56836.958641539997</v>
          </cell>
          <cell r="T335">
            <v>33842.534478060013</v>
          </cell>
          <cell r="U335">
            <v>76070.18939520001</v>
          </cell>
          <cell r="V335">
            <v>100203.64480895991</v>
          </cell>
          <cell r="W335">
            <v>79841.265332280062</v>
          </cell>
          <cell r="X335">
            <v>11229.673968985189</v>
          </cell>
          <cell r="Y335">
            <v>834233.0267167053</v>
          </cell>
        </row>
        <row r="336">
          <cell r="A336">
            <v>402499</v>
          </cell>
          <cell r="C336" t="str">
            <v>Drugi izdatki za službena potovanja</v>
          </cell>
          <cell r="D336">
            <v>59059.282127762192</v>
          </cell>
          <cell r="G336">
            <v>58.275586918288525</v>
          </cell>
          <cell r="H336">
            <v>-46.487064354188689</v>
          </cell>
          <cell r="I336">
            <v>170.75520000000003</v>
          </cell>
          <cell r="J336">
            <v>1499.97332254</v>
          </cell>
          <cell r="K336">
            <v>6715.8269716999985</v>
          </cell>
          <cell r="N336">
            <v>7086.2333018400041</v>
          </cell>
          <cell r="O336">
            <v>7821.2151679200015</v>
          </cell>
          <cell r="P336">
            <v>5857.2109888600025</v>
          </cell>
          <cell r="Q336">
            <v>29151.214952860006</v>
          </cell>
          <cell r="R336">
            <v>11599.471000039995</v>
          </cell>
          <cell r="S336">
            <v>4530.2181062600002</v>
          </cell>
          <cell r="T336">
            <v>3338.3034638800013</v>
          </cell>
          <cell r="U336">
            <v>6788.1475661999984</v>
          </cell>
          <cell r="V336">
            <v>4326.4342690800004</v>
          </cell>
          <cell r="W336">
            <v>3447.2596987749325</v>
          </cell>
          <cell r="X336">
            <v>484.85707663269426</v>
          </cell>
          <cell r="Y336">
            <v>63665.906133727636</v>
          </cell>
        </row>
        <row r="337">
          <cell r="Q337" t="str">
            <v xml:space="preserve"> </v>
          </cell>
        </row>
        <row r="338">
          <cell r="A338">
            <v>4025</v>
          </cell>
          <cell r="C338" t="str">
            <v>Tekoče vzdrževanje</v>
          </cell>
          <cell r="D338">
            <v>23745712.80446</v>
          </cell>
          <cell r="E338">
            <v>23688949</v>
          </cell>
          <cell r="F338">
            <v>56763.804460000247</v>
          </cell>
          <cell r="G338">
            <v>114.70496922526277</v>
          </cell>
          <cell r="H338">
            <v>5.3305502527665425</v>
          </cell>
          <cell r="I338">
            <v>469611.06682797999</v>
          </cell>
          <cell r="J338">
            <v>484159.29121251998</v>
          </cell>
          <cell r="K338">
            <v>2730227.4818695812</v>
          </cell>
          <cell r="L338">
            <v>3683997.8399100811</v>
          </cell>
          <cell r="N338">
            <v>2506271.2222501803</v>
          </cell>
          <cell r="O338">
            <v>1606482.7044928204</v>
          </cell>
          <cell r="P338">
            <v>2053760.3267381203</v>
          </cell>
          <cell r="Q338">
            <v>9850512.0933912024</v>
          </cell>
          <cell r="R338">
            <v>2140457.3365159607</v>
          </cell>
          <cell r="S338">
            <v>2146638.9874514206</v>
          </cell>
          <cell r="T338">
            <v>2462169.58732206</v>
          </cell>
          <cell r="U338">
            <v>2151969.5079605798</v>
          </cell>
          <cell r="V338">
            <v>2210730.8905666596</v>
          </cell>
          <cell r="W338">
            <v>2587200</v>
          </cell>
          <cell r="X338">
            <v>2048200</v>
          </cell>
          <cell r="Y338">
            <v>25597878.403207883</v>
          </cell>
          <cell r="Z338" t="str">
            <v xml:space="preserve"> </v>
          </cell>
          <cell r="AA338">
            <v>107.8</v>
          </cell>
          <cell r="AB338">
            <v>0</v>
          </cell>
        </row>
        <row r="339">
          <cell r="C339" t="str">
            <v xml:space="preserve">                                 - dinamizirani sprejeti proračun</v>
          </cell>
          <cell r="D339">
            <v>9133517</v>
          </cell>
          <cell r="I339">
            <v>435672</v>
          </cell>
          <cell r="J339">
            <v>435672</v>
          </cell>
          <cell r="K339">
            <v>435672</v>
          </cell>
          <cell r="N339">
            <v>435672</v>
          </cell>
          <cell r="O339">
            <v>435672</v>
          </cell>
          <cell r="P339">
            <v>435672</v>
          </cell>
          <cell r="Q339">
            <v>2614032</v>
          </cell>
          <cell r="R339">
            <v>435672</v>
          </cell>
          <cell r="S339">
            <v>435672</v>
          </cell>
          <cell r="T339">
            <v>435672</v>
          </cell>
          <cell r="U339">
            <v>435672</v>
          </cell>
          <cell r="V339">
            <v>2298620</v>
          </cell>
          <cell r="W339">
            <v>2659973</v>
          </cell>
          <cell r="X339">
            <v>1681152</v>
          </cell>
          <cell r="Y339">
            <v>10996465</v>
          </cell>
        </row>
        <row r="340">
          <cell r="A340">
            <v>402500</v>
          </cell>
          <cell r="C340" t="str">
            <v>Tekoče vzdrževanje poslovnih objektov</v>
          </cell>
          <cell r="D340">
            <v>2122352.4594596573</v>
          </cell>
          <cell r="G340">
            <v>192.89748308863804</v>
          </cell>
          <cell r="H340">
            <v>77.132675012523435</v>
          </cell>
          <cell r="I340">
            <v>37556.084093219994</v>
          </cell>
          <cell r="J340">
            <v>24709.0895513</v>
          </cell>
          <cell r="K340">
            <v>61322.268971040023</v>
          </cell>
          <cell r="N340">
            <v>96703.838759219987</v>
          </cell>
          <cell r="O340">
            <v>90177.137487360043</v>
          </cell>
          <cell r="P340">
            <v>98433.96466134004</v>
          </cell>
          <cell r="Q340">
            <v>408902.38352348009</v>
          </cell>
          <cell r="R340">
            <v>67518.629744720034</v>
          </cell>
          <cell r="S340">
            <v>219023.26358681999</v>
          </cell>
          <cell r="T340">
            <v>900130.3645364804</v>
          </cell>
          <cell r="U340">
            <v>202706.57138424</v>
          </cell>
          <cell r="V340">
            <v>158104.83968663999</v>
          </cell>
          <cell r="W340">
            <v>185028.780745189</v>
          </cell>
          <cell r="X340">
            <v>146481.1180899413</v>
          </cell>
          <cell r="Y340">
            <v>2287895.9512975109</v>
          </cell>
        </row>
        <row r="341">
          <cell r="A341">
            <v>402501</v>
          </cell>
          <cell r="C341" t="str">
            <v>Tekoče vzdrževanje stanovanjskih objektov</v>
          </cell>
          <cell r="D341">
            <v>22261.579219808722</v>
          </cell>
          <cell r="G341">
            <v>19.575918032902472</v>
          </cell>
          <cell r="H341">
            <v>-82.023950383009662</v>
          </cell>
          <cell r="I341">
            <v>0</v>
          </cell>
          <cell r="J341">
            <v>5178.8220961400002</v>
          </cell>
          <cell r="K341">
            <v>801.70482700000002</v>
          </cell>
          <cell r="N341">
            <v>1748.6150574200005</v>
          </cell>
          <cell r="O341">
            <v>2259.47730624</v>
          </cell>
          <cell r="P341">
            <v>5027.0820399799995</v>
          </cell>
          <cell r="Q341">
            <v>15015.701326779999</v>
          </cell>
          <cell r="R341">
            <v>2374.0836473199997</v>
          </cell>
          <cell r="S341">
            <v>1128.2779954600001</v>
          </cell>
          <cell r="T341">
            <v>659.35872156000005</v>
          </cell>
          <cell r="U341">
            <v>1866.3750336000003</v>
          </cell>
          <cell r="V341">
            <v>953.9562755799999</v>
          </cell>
          <cell r="W341">
            <v>1116.4071062253772</v>
          </cell>
          <cell r="X341">
            <v>883.82229242842357</v>
          </cell>
          <cell r="Y341">
            <v>23997.982398953802</v>
          </cell>
        </row>
        <row r="342">
          <cell r="A342">
            <v>402502</v>
          </cell>
          <cell r="C342" t="str">
            <v>Tekoče vzdrževanje počitniških objektov</v>
          </cell>
          <cell r="D342">
            <v>3240.8156203764493</v>
          </cell>
          <cell r="G342">
            <v>15.416931754910273</v>
          </cell>
          <cell r="H342">
            <v>-85.843037874278906</v>
          </cell>
          <cell r="I342">
            <v>0</v>
          </cell>
          <cell r="J342">
            <v>66.139612</v>
          </cell>
          <cell r="K342">
            <v>656.23390140000004</v>
          </cell>
          <cell r="N342">
            <v>50.876102200000005</v>
          </cell>
          <cell r="O342">
            <v>245.82359494000002</v>
          </cell>
          <cell r="P342">
            <v>31.807468000000004</v>
          </cell>
          <cell r="Q342">
            <v>1050.8806785400002</v>
          </cell>
          <cell r="R342">
            <v>27.855153479999998</v>
          </cell>
          <cell r="S342">
            <v>291.03071074000007</v>
          </cell>
          <cell r="T342">
            <v>1283.2211561399999</v>
          </cell>
          <cell r="U342">
            <v>204.54804216000002</v>
          </cell>
          <cell r="V342">
            <v>205.39560888</v>
          </cell>
          <cell r="W342">
            <v>240.37277515859307</v>
          </cell>
          <cell r="X342">
            <v>190.29511366721948</v>
          </cell>
          <cell r="Y342">
            <v>3493.599238765813</v>
          </cell>
        </row>
        <row r="343">
          <cell r="A343">
            <v>402503</v>
          </cell>
          <cell r="C343" t="str">
            <v>Tekoče vzdrževanje drugih objektov</v>
          </cell>
          <cell r="D343">
            <v>15211342.224796701</v>
          </cell>
          <cell r="G343">
            <v>111.06377801739642</v>
          </cell>
          <cell r="H343">
            <v>1.986940328187714</v>
          </cell>
          <cell r="I343">
            <v>333606.36256640003</v>
          </cell>
          <cell r="J343">
            <v>192449.1357866</v>
          </cell>
          <cell r="K343">
            <v>2047727.8710026604</v>
          </cell>
          <cell r="N343">
            <v>1980710.4329089001</v>
          </cell>
          <cell r="O343">
            <v>1076299.0911211001</v>
          </cell>
          <cell r="P343">
            <v>1235903.7605945801</v>
          </cell>
          <cell r="Q343">
            <v>6866696.6539802402</v>
          </cell>
          <cell r="R343">
            <v>1500966.2249505003</v>
          </cell>
          <cell r="S343">
            <v>1327560.7473112601</v>
          </cell>
          <cell r="T343">
            <v>1176442.7377056198</v>
          </cell>
          <cell r="U343">
            <v>1238555.7553476801</v>
          </cell>
          <cell r="V343">
            <v>1384539.7535169201</v>
          </cell>
          <cell r="W343">
            <v>1620315.3742429537</v>
          </cell>
          <cell r="X343">
            <v>1282749.6712756718</v>
          </cell>
          <cell r="Y343">
            <v>16397826.918330846</v>
          </cell>
        </row>
        <row r="344">
          <cell r="A344">
            <v>402504</v>
          </cell>
          <cell r="C344" t="str">
            <v>Zavarovalne premije za objekte</v>
          </cell>
          <cell r="D344">
            <v>297460.85815577442</v>
          </cell>
          <cell r="G344">
            <v>101.06588906322138</v>
          </cell>
          <cell r="H344">
            <v>-7.1938576095304256</v>
          </cell>
          <cell r="I344">
            <v>809.98277822000011</v>
          </cell>
          <cell r="J344">
            <v>5347.7463131399982</v>
          </cell>
          <cell r="K344">
            <v>12953.279412920005</v>
          </cell>
          <cell r="N344">
            <v>62538.317607920013</v>
          </cell>
          <cell r="O344">
            <v>31272.509475900002</v>
          </cell>
          <cell r="P344">
            <v>26858.573386259999</v>
          </cell>
          <cell r="Q344">
            <v>139780.40897436001</v>
          </cell>
          <cell r="R344">
            <v>2585.0892220999995</v>
          </cell>
          <cell r="S344">
            <v>30727.830345520008</v>
          </cell>
          <cell r="T344">
            <v>28951.726633060007</v>
          </cell>
          <cell r="U344">
            <v>56460.381300400004</v>
          </cell>
          <cell r="V344">
            <v>20071.660485799992</v>
          </cell>
          <cell r="W344">
            <v>23489.697561312438</v>
          </cell>
          <cell r="X344">
            <v>18596.010569372345</v>
          </cell>
          <cell r="Y344">
            <v>320662.80509192473</v>
          </cell>
        </row>
        <row r="345">
          <cell r="A345">
            <v>402510</v>
          </cell>
          <cell r="C345" t="str">
            <v>Tekoče vzdrževanje komunikac.opreme in računaln.</v>
          </cell>
          <cell r="D345">
            <v>3278838.0251514511</v>
          </cell>
          <cell r="G345">
            <v>134.38605588630389</v>
          </cell>
          <cell r="H345">
            <v>23.403173449314863</v>
          </cell>
          <cell r="I345">
            <v>34364.83638742</v>
          </cell>
          <cell r="J345">
            <v>184266.34705402004</v>
          </cell>
          <cell r="K345">
            <v>437994.03382350021</v>
          </cell>
          <cell r="N345">
            <v>229599.71951839991</v>
          </cell>
          <cell r="O345">
            <v>240654.99341576011</v>
          </cell>
          <cell r="P345">
            <v>386809.90321358031</v>
          </cell>
          <cell r="Q345">
            <v>1513689.8334126805</v>
          </cell>
          <cell r="R345">
            <v>311418.07697923988</v>
          </cell>
          <cell r="S345">
            <v>289196.74449358025</v>
          </cell>
          <cell r="T345">
            <v>200360.68520929999</v>
          </cell>
          <cell r="U345">
            <v>316666.30341037986</v>
          </cell>
          <cell r="V345">
            <v>291676.4834383399</v>
          </cell>
          <cell r="W345">
            <v>341346.56604822929</v>
          </cell>
          <cell r="X345">
            <v>270232.69812151481</v>
          </cell>
          <cell r="Y345">
            <v>3534587.391113264</v>
          </cell>
        </row>
        <row r="346">
          <cell r="A346">
            <v>402511</v>
          </cell>
          <cell r="C346" t="str">
            <v>Tekoče vzdrževanje druge opreme</v>
          </cell>
          <cell r="D346">
            <v>2453127.0377015816</v>
          </cell>
          <cell r="G346">
            <v>115.62525597109779</v>
          </cell>
          <cell r="H346">
            <v>6.1756253178124609</v>
          </cell>
          <cell r="I346">
            <v>50123.192503999999</v>
          </cell>
          <cell r="J346">
            <v>64124.083625139967</v>
          </cell>
          <cell r="K346">
            <v>112846.94929969993</v>
          </cell>
          <cell r="N346">
            <v>120707.97860814007</v>
          </cell>
          <cell r="O346">
            <v>125430.04645556016</v>
          </cell>
          <cell r="P346">
            <v>196554.41498153991</v>
          </cell>
          <cell r="Q346">
            <v>669786.66547408013</v>
          </cell>
          <cell r="R346">
            <v>203200.90572627998</v>
          </cell>
          <cell r="S346">
            <v>270660.58448044019</v>
          </cell>
          <cell r="T346">
            <v>108931.05401794001</v>
          </cell>
          <cell r="U346">
            <v>325544.23802823998</v>
          </cell>
          <cell r="V346">
            <v>344341.55490350001</v>
          </cell>
          <cell r="W346">
            <v>402980.06177404191</v>
          </cell>
          <cell r="X346">
            <v>319025.88223778317</v>
          </cell>
          <cell r="Y346">
            <v>2644470.9466423052</v>
          </cell>
        </row>
        <row r="347">
          <cell r="A347">
            <v>402512</v>
          </cell>
          <cell r="C347" t="str">
            <v>Zavarovalne premije za opremo</v>
          </cell>
          <cell r="D347">
            <v>170067.14000269084</v>
          </cell>
          <cell r="G347">
            <v>271.0095578678762</v>
          </cell>
          <cell r="H347">
            <v>148.86093468124534</v>
          </cell>
          <cell r="I347">
            <v>788.82045242000004</v>
          </cell>
          <cell r="J347">
            <v>1482.9317271999998</v>
          </cell>
          <cell r="K347">
            <v>46777.374927360019</v>
          </cell>
          <cell r="N347">
            <v>3737.1882039800003</v>
          </cell>
          <cell r="O347">
            <v>1514.0783488600005</v>
          </cell>
          <cell r="P347">
            <v>82021.857126440009</v>
          </cell>
          <cell r="Q347">
            <v>136322.25078626003</v>
          </cell>
          <cell r="R347">
            <v>2455.5570870600009</v>
          </cell>
          <cell r="S347">
            <v>1178.4155706400004</v>
          </cell>
          <cell r="T347">
            <v>40206.565323539995</v>
          </cell>
          <cell r="U347">
            <v>-187.55484902000006</v>
          </cell>
          <cell r="V347">
            <v>1084.0779796000002</v>
          </cell>
          <cell r="W347">
            <v>1268.687455713891</v>
          </cell>
          <cell r="X347">
            <v>1004.3775691068303</v>
          </cell>
          <cell r="Y347">
            <v>183332.37692290076</v>
          </cell>
        </row>
        <row r="348">
          <cell r="A348">
            <v>402599</v>
          </cell>
          <cell r="C348" t="str">
            <v>Drugi izdatki za tekoče vzdrževanje in zavarovanje</v>
          </cell>
          <cell r="D348">
            <v>187022.66435195773</v>
          </cell>
          <cell r="G348">
            <v>21.951961006640353</v>
          </cell>
          <cell r="H348">
            <v>-79.842092739540533</v>
          </cell>
          <cell r="I348">
            <v>12361.788046300002</v>
          </cell>
          <cell r="J348">
            <v>6534.9954469800014</v>
          </cell>
          <cell r="K348">
            <v>9147.7657039999995</v>
          </cell>
          <cell r="N348">
            <v>10474.255484000001</v>
          </cell>
          <cell r="O348">
            <v>38629.547287099987</v>
          </cell>
          <cell r="P348">
            <v>22118.963266399995</v>
          </cell>
          <cell r="Q348">
            <v>99267.315234779977</v>
          </cell>
          <cell r="R348">
            <v>49910.914005260027</v>
          </cell>
          <cell r="S348">
            <v>6872.0929569599966</v>
          </cell>
          <cell r="T348">
            <v>5203.8740184200005</v>
          </cell>
          <cell r="U348">
            <v>10152.8902629</v>
          </cell>
          <cell r="V348">
            <v>9753.1686714000025</v>
          </cell>
          <cell r="W348">
            <v>11414.052291176065</v>
          </cell>
          <cell r="X348">
            <v>9036.1247305143843</v>
          </cell>
          <cell r="Y348">
            <v>201610.43217141047</v>
          </cell>
        </row>
        <row r="349">
          <cell r="Q349" t="str">
            <v xml:space="preserve"> </v>
          </cell>
        </row>
        <row r="350">
          <cell r="A350">
            <v>4026</v>
          </cell>
          <cell r="C350" t="str">
            <v xml:space="preserve">Najemnine in zakupnine </v>
          </cell>
          <cell r="D350">
            <v>9238795.5853899997</v>
          </cell>
          <cell r="E350">
            <v>8945725</v>
          </cell>
          <cell r="F350">
            <v>293070.58538999967</v>
          </cell>
          <cell r="G350">
            <v>121.7636811085985</v>
          </cell>
          <cell r="H350">
            <v>11.812379346738751</v>
          </cell>
          <cell r="I350">
            <v>258728.91388497996</v>
          </cell>
          <cell r="J350">
            <v>513917.37404854002</v>
          </cell>
          <cell r="K350">
            <v>1078284.5787945003</v>
          </cell>
          <cell r="L350">
            <v>1850930.8667280204</v>
          </cell>
          <cell r="N350">
            <v>734254.61163054034</v>
          </cell>
          <cell r="O350">
            <v>889230.30259910005</v>
          </cell>
          <cell r="P350">
            <v>911543.73455376015</v>
          </cell>
          <cell r="Q350">
            <v>4385959.5155114206</v>
          </cell>
          <cell r="R350">
            <v>665380.38027384016</v>
          </cell>
          <cell r="S350">
            <v>793153.25708696013</v>
          </cell>
          <cell r="T350">
            <v>747620.66466010001</v>
          </cell>
          <cell r="U350">
            <v>777055.02322293981</v>
          </cell>
          <cell r="V350">
            <v>865452.80029516015</v>
          </cell>
          <cell r="W350">
            <v>1185800</v>
          </cell>
          <cell r="X350">
            <v>539000</v>
          </cell>
          <cell r="Y350">
            <v>9959421.6410504226</v>
          </cell>
          <cell r="Z350" t="str">
            <v xml:space="preserve"> </v>
          </cell>
          <cell r="AA350">
            <v>107.8</v>
          </cell>
          <cell r="AB350">
            <v>0</v>
          </cell>
        </row>
        <row r="351">
          <cell r="C351" t="str">
            <v xml:space="preserve">                                 - dinamizirani sprejeti proračun</v>
          </cell>
          <cell r="D351">
            <v>4225678</v>
          </cell>
          <cell r="I351">
            <v>232344</v>
          </cell>
          <cell r="J351">
            <v>232344</v>
          </cell>
          <cell r="K351">
            <v>232344</v>
          </cell>
          <cell r="N351">
            <v>232344</v>
          </cell>
          <cell r="O351">
            <v>232344</v>
          </cell>
          <cell r="P351">
            <v>232344</v>
          </cell>
          <cell r="Q351">
            <v>1394064</v>
          </cell>
          <cell r="R351">
            <v>232344</v>
          </cell>
          <cell r="S351">
            <v>232344</v>
          </cell>
          <cell r="T351">
            <v>232344</v>
          </cell>
          <cell r="U351">
            <v>232344</v>
          </cell>
          <cell r="V351">
            <v>937292</v>
          </cell>
          <cell r="W351">
            <v>1200677</v>
          </cell>
          <cell r="X351">
            <v>469217</v>
          </cell>
          <cell r="Y351">
            <v>4930626</v>
          </cell>
        </row>
        <row r="352">
          <cell r="A352">
            <v>402600</v>
          </cell>
          <cell r="C352" t="str">
            <v>Najemnine in zakupnine za poslovne objekte</v>
          </cell>
          <cell r="D352">
            <v>6353331.6473119389</v>
          </cell>
          <cell r="G352">
            <v>129.00824903453224</v>
          </cell>
          <cell r="H352">
            <v>18.464875146494236</v>
          </cell>
          <cell r="I352">
            <v>170040.67994297994</v>
          </cell>
          <cell r="J352">
            <v>328553.26881762</v>
          </cell>
          <cell r="K352">
            <v>644583.70900154032</v>
          </cell>
          <cell r="N352">
            <v>505788.06739692041</v>
          </cell>
          <cell r="O352">
            <v>580696.10556804005</v>
          </cell>
          <cell r="P352">
            <v>624215.22828742012</v>
          </cell>
          <cell r="Q352">
            <v>2853877.0590145211</v>
          </cell>
          <cell r="R352">
            <v>446075.13713378028</v>
          </cell>
          <cell r="S352">
            <v>553786.16494278004</v>
          </cell>
          <cell r="T352">
            <v>487655.58639952017</v>
          </cell>
          <cell r="U352">
            <v>537178.62224949978</v>
          </cell>
          <cell r="V352">
            <v>658321.09095676034</v>
          </cell>
          <cell r="W352">
            <v>901998.52538496885</v>
          </cell>
          <cell r="X352">
            <v>409999.32972044032</v>
          </cell>
          <cell r="Y352">
            <v>6848891.5158022717</v>
          </cell>
        </row>
        <row r="353">
          <cell r="A353">
            <v>402601</v>
          </cell>
          <cell r="C353" t="str">
            <v>Najemnine in zakupnine za stanovanjske objekte</v>
          </cell>
          <cell r="D353">
            <v>424836.08471358824</v>
          </cell>
          <cell r="G353">
            <v>92.428732442711691</v>
          </cell>
          <cell r="H353">
            <v>-15.12513090660083</v>
          </cell>
          <cell r="I353">
            <v>31985.994264840003</v>
          </cell>
          <cell r="J353">
            <v>37057.7323578</v>
          </cell>
          <cell r="K353">
            <v>26510.499928220008</v>
          </cell>
          <cell r="N353">
            <v>30585.743477520005</v>
          </cell>
          <cell r="O353">
            <v>54484.028566659996</v>
          </cell>
          <cell r="P353">
            <v>41016.763098080002</v>
          </cell>
          <cell r="Q353">
            <v>221640.76169312</v>
          </cell>
          <cell r="R353">
            <v>41139.650139279998</v>
          </cell>
          <cell r="S353">
            <v>17717.246145059999</v>
          </cell>
          <cell r="T353">
            <v>43907.871920220001</v>
          </cell>
          <cell r="U353">
            <v>54011.74464994001</v>
          </cell>
          <cell r="V353">
            <v>26581.183277880005</v>
          </cell>
          <cell r="W353">
            <v>36420.203528326805</v>
          </cell>
          <cell r="X353">
            <v>16554.637967421277</v>
          </cell>
          <cell r="Y353">
            <v>457973.29932124814</v>
          </cell>
        </row>
        <row r="354">
          <cell r="A354">
            <v>402602</v>
          </cell>
          <cell r="C354" t="str">
            <v>Najemnine in zakupnine za garaže in parkirne prost.</v>
          </cell>
          <cell r="D354">
            <v>143245.47826051884</v>
          </cell>
          <cell r="G354">
            <v>137.90104423261516</v>
          </cell>
          <cell r="H354">
            <v>26.630894612135123</v>
          </cell>
          <cell r="I354">
            <v>3528.8420228600003</v>
          </cell>
          <cell r="J354">
            <v>7673.9568428600005</v>
          </cell>
          <cell r="K354">
            <v>24250.590354760006</v>
          </cell>
          <cell r="N354">
            <v>17025.196372800001</v>
          </cell>
          <cell r="O354">
            <v>14682.763711</v>
          </cell>
          <cell r="P354">
            <v>12054.855541959994</v>
          </cell>
          <cell r="Q354">
            <v>79216.204846239998</v>
          </cell>
          <cell r="R354">
            <v>10225.349445080003</v>
          </cell>
          <cell r="S354">
            <v>11977.709291240008</v>
          </cell>
          <cell r="T354">
            <v>11450.25718298</v>
          </cell>
          <cell r="U354">
            <v>9714.6455760200042</v>
          </cell>
          <cell r="V354">
            <v>10636.499216419999</v>
          </cell>
          <cell r="W354">
            <v>14573.597504715784</v>
          </cell>
          <cell r="X354">
            <v>6624.3625021435391</v>
          </cell>
          <cell r="Y354">
            <v>154418.62556483934</v>
          </cell>
        </row>
        <row r="355">
          <cell r="A355">
            <v>402603</v>
          </cell>
          <cell r="C355" t="str">
            <v>Najemnine in zakupnine za druge objekte</v>
          </cell>
          <cell r="D355">
            <v>593266.21038119053</v>
          </cell>
          <cell r="G355">
            <v>704.70434611451526</v>
          </cell>
          <cell r="H355">
            <v>547.11142893894873</v>
          </cell>
          <cell r="I355">
            <v>46544.854510000005</v>
          </cell>
          <cell r="J355">
            <v>53126.051376859999</v>
          </cell>
          <cell r="K355">
            <v>48526.88713950001</v>
          </cell>
          <cell r="N355">
            <v>30021.909677760003</v>
          </cell>
          <cell r="O355">
            <v>49995.180715480012</v>
          </cell>
          <cell r="P355">
            <v>66617.057477739989</v>
          </cell>
          <cell r="Q355">
            <v>294831.94089734001</v>
          </cell>
          <cell r="R355">
            <v>69109.387214560003</v>
          </cell>
          <cell r="S355">
            <v>37925.122894120002</v>
          </cell>
          <cell r="T355">
            <v>66859.923762940001</v>
          </cell>
          <cell r="U355">
            <v>64502.587071999995</v>
          </cell>
          <cell r="V355">
            <v>35520.868581660005</v>
          </cell>
          <cell r="W355">
            <v>48668.911753208609</v>
          </cell>
          <cell r="X355">
            <v>22122.232615094825</v>
          </cell>
          <cell r="Y355">
            <v>639540.97479092341</v>
          </cell>
        </row>
        <row r="356">
          <cell r="A356">
            <v>402604</v>
          </cell>
          <cell r="C356" t="str">
            <v>Najem računalniške in programske opreme</v>
          </cell>
          <cell r="D356">
            <v>384431.54014527862</v>
          </cell>
          <cell r="G356">
            <v>77.993049827812541</v>
          </cell>
          <cell r="H356">
            <v>-28.381037807334678</v>
          </cell>
          <cell r="I356">
            <v>203.10738140000001</v>
          </cell>
          <cell r="J356">
            <v>46190.271462719997</v>
          </cell>
          <cell r="K356">
            <v>14055.50721498</v>
          </cell>
          <cell r="N356">
            <v>4948.9331630200004</v>
          </cell>
          <cell r="O356">
            <v>51494.048527459992</v>
          </cell>
          <cell r="P356">
            <v>9869.0999822799986</v>
          </cell>
          <cell r="Q356">
            <v>126760.96773185999</v>
          </cell>
          <cell r="R356">
            <v>5835.0316024000003</v>
          </cell>
          <cell r="S356">
            <v>42780.93388954</v>
          </cell>
          <cell r="T356">
            <v>66449.572326060006</v>
          </cell>
          <cell r="U356">
            <v>1374.05101064</v>
          </cell>
          <cell r="V356">
            <v>57206.742038599987</v>
          </cell>
          <cell r="W356">
            <v>78381.807403288389</v>
          </cell>
          <cell r="X356">
            <v>35628.094274221992</v>
          </cell>
          <cell r="Y356">
            <v>414417.20027661033</v>
          </cell>
        </row>
        <row r="357">
          <cell r="A357">
            <v>402605</v>
          </cell>
          <cell r="C357" t="str">
            <v>Nadomestilo za uporabo stavbnega zemljišča</v>
          </cell>
          <cell r="D357">
            <v>128369.95945165858</v>
          </cell>
          <cell r="G357">
            <v>133.75955866982636</v>
          </cell>
          <cell r="H357">
            <v>22.827877566415381</v>
          </cell>
          <cell r="I357">
            <v>192.09056636000003</v>
          </cell>
          <cell r="J357">
            <v>3624.7415065400014</v>
          </cell>
          <cell r="K357">
            <v>10732.863404340003</v>
          </cell>
          <cell r="N357">
            <v>10694.422991560003</v>
          </cell>
          <cell r="O357">
            <v>12081.454642179997</v>
          </cell>
          <cell r="P357">
            <v>11213.022348220002</v>
          </cell>
          <cell r="Q357">
            <v>48538.595459200005</v>
          </cell>
          <cell r="R357">
            <v>7754.1391727799992</v>
          </cell>
          <cell r="S357">
            <v>16827.274214520003</v>
          </cell>
          <cell r="T357">
            <v>4937.7964743799994</v>
          </cell>
          <cell r="U357">
            <v>8955.3956230200038</v>
          </cell>
          <cell r="V357">
            <v>17163.566986720001</v>
          </cell>
          <cell r="W357">
            <v>23516.658246309209</v>
          </cell>
          <cell r="X357">
            <v>10689.390111958734</v>
          </cell>
          <cell r="Y357">
            <v>138382.81628888796</v>
          </cell>
        </row>
        <row r="358">
          <cell r="A358">
            <v>402606</v>
          </cell>
          <cell r="C358" t="str">
            <v>Druga nadomestila za uporabo zemljišča</v>
          </cell>
          <cell r="D358">
            <v>12262.093537774612</v>
          </cell>
          <cell r="G358">
            <v>96.108791991438608</v>
          </cell>
          <cell r="H358">
            <v>-11.745829208963627</v>
          </cell>
          <cell r="I358">
            <v>10.786058360000002</v>
          </cell>
          <cell r="J358">
            <v>230.48017300000001</v>
          </cell>
          <cell r="K358">
            <v>3750.8513149800006</v>
          </cell>
          <cell r="N358">
            <v>1285.5833236400001</v>
          </cell>
          <cell r="O358">
            <v>2431.00450516</v>
          </cell>
          <cell r="P358">
            <v>-539.42524944000002</v>
          </cell>
          <cell r="Q358">
            <v>7169.280125700001</v>
          </cell>
          <cell r="R358">
            <v>-1894.2706228600002</v>
          </cell>
          <cell r="S358">
            <v>6936.8594664600005</v>
          </cell>
          <cell r="T358">
            <v>200.96830600000001</v>
          </cell>
          <cell r="U358">
            <v>205.3529632</v>
          </cell>
          <cell r="V358">
            <v>200.587233</v>
          </cell>
          <cell r="W358">
            <v>274.83456152695999</v>
          </cell>
          <cell r="X358">
            <v>124.9248006940727</v>
          </cell>
          <cell r="Y358">
            <v>13218.536833721035</v>
          </cell>
        </row>
        <row r="359">
          <cell r="A359">
            <v>402699</v>
          </cell>
          <cell r="C359" t="str">
            <v>Druge najemnine, zakupnine in licenčnine</v>
          </cell>
          <cell r="D359">
            <v>1199052.5715880524</v>
          </cell>
          <cell r="G359">
            <v>84.834650280014955</v>
          </cell>
          <cell r="H359">
            <v>-22.098576418719048</v>
          </cell>
          <cell r="I359">
            <v>6222.5591381800004</v>
          </cell>
          <cell r="J359">
            <v>37460.871511139994</v>
          </cell>
          <cell r="K359">
            <v>305873.67043617996</v>
          </cell>
          <cell r="N359">
            <v>133904.75522732001</v>
          </cell>
          <cell r="O359">
            <v>123365.71636311998</v>
          </cell>
          <cell r="P359">
            <v>147097.13306749999</v>
          </cell>
          <cell r="Q359">
            <v>753924.70574343996</v>
          </cell>
          <cell r="R359">
            <v>87135.956188819953</v>
          </cell>
          <cell r="S359">
            <v>105201.94624323999</v>
          </cell>
          <cell r="T359">
            <v>66158.68828799999</v>
          </cell>
          <cell r="U359">
            <v>101112.62407862004</v>
          </cell>
          <cell r="V359">
            <v>59822.262004119977</v>
          </cell>
          <cell r="W359">
            <v>81965.461617655543</v>
          </cell>
          <cell r="X359">
            <v>37257.028008025249</v>
          </cell>
          <cell r="Y359">
            <v>1292578.6721719208</v>
          </cell>
        </row>
        <row r="360">
          <cell r="Q360" t="str">
            <v xml:space="preserve"> </v>
          </cell>
          <cell r="V360" t="str">
            <v xml:space="preserve"> </v>
          </cell>
          <cell r="W360" t="str">
            <v xml:space="preserve"> </v>
          </cell>
          <cell r="X360" t="str">
            <v xml:space="preserve"> </v>
          </cell>
        </row>
        <row r="361">
          <cell r="A361">
            <v>4027</v>
          </cell>
          <cell r="C361" t="str">
            <v xml:space="preserve">Kazni in odškodnine </v>
          </cell>
          <cell r="D361">
            <v>2622162.7418900002</v>
          </cell>
          <cell r="E361">
            <v>3214946</v>
          </cell>
          <cell r="F361">
            <v>-592783.25810999982</v>
          </cell>
          <cell r="G361">
            <v>143.06548614034955</v>
          </cell>
          <cell r="H361">
            <v>31.373265509962835</v>
          </cell>
          <cell r="I361">
            <v>0</v>
          </cell>
          <cell r="J361">
            <v>1153649.6496725201</v>
          </cell>
          <cell r="K361">
            <v>208934.43307506002</v>
          </cell>
          <cell r="L361">
            <v>1362584.08274758</v>
          </cell>
          <cell r="N361">
            <v>190316.84977073999</v>
          </cell>
          <cell r="O361">
            <v>470583.65202156</v>
          </cell>
          <cell r="P361">
            <v>226165.6523665</v>
          </cell>
          <cell r="Q361">
            <v>2249650.2369063799</v>
          </cell>
          <cell r="R361">
            <v>99129.424568020011</v>
          </cell>
          <cell r="S361">
            <v>113823.42122228</v>
          </cell>
          <cell r="T361">
            <v>79183.540120300007</v>
          </cell>
          <cell r="U361">
            <v>64252.350716400004</v>
          </cell>
          <cell r="V361">
            <v>112852.46222404001</v>
          </cell>
          <cell r="W361">
            <v>53900</v>
          </cell>
          <cell r="X361">
            <v>53900</v>
          </cell>
          <cell r="Y361">
            <v>2826691.4357574196</v>
          </cell>
          <cell r="Z361" t="str">
            <v xml:space="preserve"> </v>
          </cell>
          <cell r="AA361">
            <v>107.8</v>
          </cell>
          <cell r="AB361">
            <v>0</v>
          </cell>
        </row>
        <row r="362">
          <cell r="C362" t="str">
            <v xml:space="preserve">                                 - dinamizirani sprejeti proračun</v>
          </cell>
          <cell r="D362">
            <v>301278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202406</v>
          </cell>
          <cell r="W362">
            <v>200769</v>
          </cell>
          <cell r="X362">
            <v>100509</v>
          </cell>
          <cell r="Y362">
            <v>503684</v>
          </cell>
        </row>
        <row r="363">
          <cell r="A363">
            <v>402700</v>
          </cell>
          <cell r="C363" t="str">
            <v>Kazni</v>
          </cell>
          <cell r="D363">
            <v>335873.13422861078</v>
          </cell>
          <cell r="G363" t="str">
            <v>…</v>
          </cell>
          <cell r="H363" t="str">
            <v>…</v>
          </cell>
          <cell r="I363">
            <v>0</v>
          </cell>
          <cell r="J363">
            <v>0</v>
          </cell>
          <cell r="K363">
            <v>0</v>
          </cell>
          <cell r="N363">
            <v>281.27715000000001</v>
          </cell>
          <cell r="O363">
            <v>226224.42088400002</v>
          </cell>
          <cell r="P363">
            <v>62279.593144999999</v>
          </cell>
          <cell r="Q363">
            <v>288785.29117900005</v>
          </cell>
          <cell r="R363">
            <v>30241.800204000003</v>
          </cell>
          <cell r="S363">
            <v>16749.92349954</v>
          </cell>
          <cell r="T363">
            <v>168.148596</v>
          </cell>
          <cell r="U363">
            <v>0</v>
          </cell>
          <cell r="V363">
            <v>13362.152803999999</v>
          </cell>
          <cell r="W363">
            <v>6381.961207951188</v>
          </cell>
          <cell r="X363">
            <v>6381.961207951188</v>
          </cell>
          <cell r="Y363">
            <v>362071.23869844247</v>
          </cell>
        </row>
        <row r="364">
          <cell r="A364">
            <v>402701</v>
          </cell>
          <cell r="C364" t="str">
            <v>Odškodnine neupravičeno obsojenim</v>
          </cell>
          <cell r="D364">
            <v>463645.84187768295</v>
          </cell>
          <cell r="G364">
            <v>151.13085929298225</v>
          </cell>
          <cell r="H364">
            <v>38.779485117522711</v>
          </cell>
          <cell r="I364">
            <v>0</v>
          </cell>
          <cell r="J364">
            <v>1302.4935</v>
          </cell>
          <cell r="K364">
            <v>25255.481559</v>
          </cell>
          <cell r="N364">
            <v>125654.18635</v>
          </cell>
          <cell r="O364">
            <v>81686.063921000008</v>
          </cell>
          <cell r="P364">
            <v>78496.603431399999</v>
          </cell>
          <cell r="Q364">
            <v>312394.82876139996</v>
          </cell>
          <cell r="R364">
            <v>44558.723055000002</v>
          </cell>
          <cell r="S364">
            <v>60393.660614979999</v>
          </cell>
          <cell r="T364">
            <v>39879.643831720001</v>
          </cell>
          <cell r="U364">
            <v>12915.7875</v>
          </cell>
          <cell r="V364">
            <v>15173.448397800001</v>
          </cell>
          <cell r="W364">
            <v>7247.0626916211031</v>
          </cell>
          <cell r="X364">
            <v>7247.0626916211031</v>
          </cell>
          <cell r="Y364">
            <v>499810.21754414204</v>
          </cell>
        </row>
        <row r="365">
          <cell r="A365">
            <v>402702</v>
          </cell>
          <cell r="C365" t="str">
            <v>Druge odškodnine</v>
          </cell>
          <cell r="D365">
            <v>1649591.5743401877</v>
          </cell>
          <cell r="G365">
            <v>108.16158815115809</v>
          </cell>
          <cell r="H365">
            <v>-0.67806414035071327</v>
          </cell>
          <cell r="I365">
            <v>0</v>
          </cell>
          <cell r="J365">
            <v>1145782.4638845201</v>
          </cell>
          <cell r="K365">
            <v>175359.04992606002</v>
          </cell>
          <cell r="N365">
            <v>62929.589770740007</v>
          </cell>
          <cell r="O365">
            <v>158246.99311036</v>
          </cell>
          <cell r="P365">
            <v>58789.7448831</v>
          </cell>
          <cell r="Q365">
            <v>1601107.8415747802</v>
          </cell>
          <cell r="R365">
            <v>17307.653825000001</v>
          </cell>
          <cell r="S365">
            <v>24630.928600740001</v>
          </cell>
          <cell r="T365">
            <v>26019.389582339998</v>
          </cell>
          <cell r="U365">
            <v>20241.548283880002</v>
          </cell>
          <cell r="V365">
            <v>45494.585521000008</v>
          </cell>
          <cell r="W365">
            <v>21728.884875491342</v>
          </cell>
          <cell r="X365">
            <v>21728.884875491342</v>
          </cell>
          <cell r="Y365">
            <v>1778259.7171387225</v>
          </cell>
        </row>
        <row r="366">
          <cell r="A366">
            <v>402799</v>
          </cell>
          <cell r="C366" t="str">
            <v>Druge odškodnine in kazni</v>
          </cell>
          <cell r="D366">
            <v>173052.19144351833</v>
          </cell>
          <cell r="G366" t="str">
            <v>…</v>
          </cell>
          <cell r="H366" t="str">
            <v>…</v>
          </cell>
          <cell r="I366">
            <v>0</v>
          </cell>
          <cell r="J366">
            <v>6564.6922880000002</v>
          </cell>
          <cell r="K366">
            <v>8319.9015900000013</v>
          </cell>
          <cell r="N366">
            <v>1451.7965000000002</v>
          </cell>
          <cell r="O366">
            <v>4426.1741061999992</v>
          </cell>
          <cell r="P366">
            <v>26599.710907000001</v>
          </cell>
          <cell r="Q366">
            <v>47362.275391200004</v>
          </cell>
          <cell r="R366">
            <v>7021.2474840200002</v>
          </cell>
          <cell r="S366">
            <v>12048.908507019998</v>
          </cell>
          <cell r="T366">
            <v>13116.358110240002</v>
          </cell>
          <cell r="U366">
            <v>31095.014932520007</v>
          </cell>
          <cell r="V366">
            <v>38822.275501240001</v>
          </cell>
          <cell r="W366">
            <v>18542.091224936379</v>
          </cell>
          <cell r="X366">
            <v>18542.091224936379</v>
          </cell>
          <cell r="Y366">
            <v>186550.26237611281</v>
          </cell>
        </row>
        <row r="367">
          <cell r="Q367" t="str">
            <v xml:space="preserve"> </v>
          </cell>
          <cell r="V367" t="str">
            <v xml:space="preserve"> </v>
          </cell>
          <cell r="W367" t="str">
            <v xml:space="preserve"> </v>
          </cell>
          <cell r="X367" t="str">
            <v xml:space="preserve"> </v>
          </cell>
        </row>
        <row r="368">
          <cell r="A368">
            <v>4029</v>
          </cell>
          <cell r="C368" t="str">
            <v>Drugi operativni odhodki</v>
          </cell>
          <cell r="D368">
            <v>23869273.753219999</v>
          </cell>
          <cell r="E368">
            <v>27014091</v>
          </cell>
          <cell r="F368">
            <v>-3144817.2467800006</v>
          </cell>
          <cell r="G368">
            <v>109.37367578450549</v>
          </cell>
          <cell r="H368">
            <v>0.43496398944489556</v>
          </cell>
          <cell r="I368">
            <v>894452.61665196007</v>
          </cell>
          <cell r="J368">
            <v>1545324.4808943204</v>
          </cell>
          <cell r="K368">
            <v>2830356.5157762999</v>
          </cell>
          <cell r="L368">
            <v>5270133.6133225802</v>
          </cell>
          <cell r="N368">
            <v>2010095.9405006198</v>
          </cell>
          <cell r="O368">
            <v>2163942.7473035399</v>
          </cell>
          <cell r="P368">
            <v>2266244.7831349205</v>
          </cell>
          <cell r="Q368">
            <v>11710417.084261661</v>
          </cell>
          <cell r="R368">
            <v>2265484.3607599</v>
          </cell>
          <cell r="S368">
            <v>2332192.2953516594</v>
          </cell>
          <cell r="T368">
            <v>1835065.0947893606</v>
          </cell>
          <cell r="U368">
            <v>2510471.2155279405</v>
          </cell>
          <cell r="V368">
            <v>2537863.8505886402</v>
          </cell>
          <cell r="W368">
            <v>2723788.4988653464</v>
          </cell>
          <cell r="X368">
            <v>539000</v>
          </cell>
          <cell r="Y368">
            <v>26454282.400144514</v>
          </cell>
          <cell r="Z368" t="str">
            <v xml:space="preserve"> </v>
          </cell>
          <cell r="AA368">
            <v>110.82985881200425</v>
          </cell>
          <cell r="AB368">
            <v>2.8106296957367789</v>
          </cell>
        </row>
        <row r="369">
          <cell r="C369" t="str">
            <v xml:space="preserve">                                 - dinamizirani sprejeti proračun</v>
          </cell>
          <cell r="D369">
            <v>14166778</v>
          </cell>
          <cell r="I369">
            <v>643444</v>
          </cell>
          <cell r="J369">
            <v>643444</v>
          </cell>
          <cell r="K369">
            <v>643444</v>
          </cell>
          <cell r="N369">
            <v>643444</v>
          </cell>
          <cell r="O369">
            <v>643444</v>
          </cell>
          <cell r="P369">
            <v>643444</v>
          </cell>
          <cell r="Q369">
            <v>3860664</v>
          </cell>
          <cell r="R369">
            <v>643444</v>
          </cell>
          <cell r="S369">
            <v>643444</v>
          </cell>
          <cell r="T369">
            <v>643444</v>
          </cell>
          <cell r="U369">
            <v>643444</v>
          </cell>
          <cell r="V369">
            <v>2194166</v>
          </cell>
          <cell r="W369">
            <v>4705583</v>
          </cell>
          <cell r="X369">
            <v>2383311</v>
          </cell>
          <cell r="Y369">
            <v>15717500</v>
          </cell>
        </row>
        <row r="370">
          <cell r="A370">
            <v>402900</v>
          </cell>
          <cell r="C370" t="str">
            <v>Stroški konferenc, seminarjev in simpozijev</v>
          </cell>
          <cell r="D370">
            <v>541228.95011855068</v>
          </cell>
          <cell r="G370">
            <v>109.08848919275107</v>
          </cell>
          <cell r="H370">
            <v>0.17308465817360741</v>
          </cell>
          <cell r="I370">
            <v>5355.1632873200006</v>
          </cell>
          <cell r="J370">
            <v>22669.816081220004</v>
          </cell>
          <cell r="K370">
            <v>40234.541579540004</v>
          </cell>
          <cell r="N370">
            <v>43828.824023599991</v>
          </cell>
          <cell r="O370">
            <v>51146.518198159931</v>
          </cell>
          <cell r="P370">
            <v>71000.595390339993</v>
          </cell>
          <cell r="Q370">
            <v>234235.45856017992</v>
          </cell>
          <cell r="R370">
            <v>66581.701287640026</v>
          </cell>
          <cell r="S370">
            <v>24791.907591219991</v>
          </cell>
          <cell r="T370">
            <v>25313.560760179993</v>
          </cell>
          <cell r="U370">
            <v>65182.439867159956</v>
          </cell>
          <cell r="V370">
            <v>65064.846000000005</v>
          </cell>
          <cell r="W370">
            <v>85269.8</v>
          </cell>
          <cell r="X370">
            <v>17005.094161417754</v>
          </cell>
          <cell r="Y370">
            <v>583444.80822779774</v>
          </cell>
        </row>
        <row r="371">
          <cell r="A371">
            <v>402901</v>
          </cell>
          <cell r="C371" t="str">
            <v>Plačila avtorskih honorarjev</v>
          </cell>
          <cell r="D371">
            <v>691737.99138482369</v>
          </cell>
          <cell r="G371">
            <v>95.085276281741386</v>
          </cell>
          <cell r="H371">
            <v>-12.68569671098129</v>
          </cell>
          <cell r="I371">
            <v>9347.8300099799999</v>
          </cell>
          <cell r="J371">
            <v>24298.881165020004</v>
          </cell>
          <cell r="K371">
            <v>72118.851209020024</v>
          </cell>
          <cell r="N371">
            <v>64183.154748019981</v>
          </cell>
          <cell r="O371">
            <v>57904.995970359996</v>
          </cell>
          <cell r="P371">
            <v>72819.635249900006</v>
          </cell>
          <cell r="Q371">
            <v>300673.3483523</v>
          </cell>
          <cell r="R371">
            <v>61937.08872119998</v>
          </cell>
          <cell r="S371">
            <v>95792.365946200021</v>
          </cell>
          <cell r="T371">
            <v>43506.285485739994</v>
          </cell>
          <cell r="U371">
            <v>52581.886312340022</v>
          </cell>
          <cell r="V371">
            <v>100693.82400000001</v>
          </cell>
          <cell r="W371">
            <v>75460</v>
          </cell>
          <cell r="X371">
            <v>15048.755895059958</v>
          </cell>
          <cell r="Y371">
            <v>745693.55471284001</v>
          </cell>
        </row>
        <row r="372">
          <cell r="A372">
            <v>402902</v>
          </cell>
          <cell r="C372" t="str">
            <v>Plačila po pogodbah o delu</v>
          </cell>
          <cell r="D372">
            <v>1344335.0908800676</v>
          </cell>
          <cell r="G372">
            <v>117.88137171035468</v>
          </cell>
          <cell r="H372">
            <v>8.2473569424744539</v>
          </cell>
          <cell r="I372">
            <v>38514.625792719991</v>
          </cell>
          <cell r="J372">
            <v>65551.372064640032</v>
          </cell>
          <cell r="K372">
            <v>107597.65249002</v>
          </cell>
          <cell r="N372">
            <v>121703.50038616</v>
          </cell>
          <cell r="O372">
            <v>96484.076267040058</v>
          </cell>
          <cell r="P372">
            <v>115533.26249542001</v>
          </cell>
          <cell r="Q372">
            <v>545384.48949600011</v>
          </cell>
          <cell r="R372">
            <v>131676.30254547999</v>
          </cell>
          <cell r="S372">
            <v>293011.38036786008</v>
          </cell>
          <cell r="T372">
            <v>105495.18464408006</v>
          </cell>
          <cell r="U372">
            <v>98261.827874980052</v>
          </cell>
          <cell r="V372">
            <v>126671.08692699995</v>
          </cell>
          <cell r="W372">
            <v>123970</v>
          </cell>
          <cell r="X372">
            <v>24722.956113312786</v>
          </cell>
          <cell r="Y372">
            <v>1449193.2279687133</v>
          </cell>
        </row>
        <row r="373">
          <cell r="A373">
            <v>402903</v>
          </cell>
          <cell r="C373" t="str">
            <v>Plačila za delo preko študentskega servisa</v>
          </cell>
          <cell r="D373">
            <v>730279.22629699181</v>
          </cell>
          <cell r="G373">
            <v>113.87852746258274</v>
          </cell>
          <cell r="H373">
            <v>4.5716505625185846</v>
          </cell>
          <cell r="I373">
            <v>2217.69240924</v>
          </cell>
          <cell r="J373">
            <v>34357.999732980003</v>
          </cell>
          <cell r="K373">
            <v>64165.428331619958</v>
          </cell>
          <cell r="N373">
            <v>49285.001236240023</v>
          </cell>
          <cell r="O373">
            <v>53886.443708020037</v>
          </cell>
          <cell r="P373">
            <v>61539.995476959986</v>
          </cell>
          <cell r="Q373">
            <v>265452.56089506001</v>
          </cell>
          <cell r="R373">
            <v>54493.856207560006</v>
          </cell>
          <cell r="S373">
            <v>138761.01245006005</v>
          </cell>
          <cell r="T373">
            <v>103071.87132396006</v>
          </cell>
          <cell r="U373">
            <v>82193.727636020005</v>
          </cell>
          <cell r="V373">
            <v>65689.043811160023</v>
          </cell>
          <cell r="W373">
            <v>64680</v>
          </cell>
          <cell r="X373">
            <v>12898.933624337105</v>
          </cell>
          <cell r="Y373">
            <v>787241.00594815728</v>
          </cell>
        </row>
        <row r="374">
          <cell r="A374">
            <v>402904</v>
          </cell>
          <cell r="C374" t="str">
            <v>Nadomestila članom posebnih komisil</v>
          </cell>
          <cell r="D374">
            <v>360016.86828692129</v>
          </cell>
          <cell r="G374">
            <v>209.59168410259247</v>
          </cell>
          <cell r="H374">
            <v>92.462519837091321</v>
          </cell>
          <cell r="I374">
            <v>0</v>
          </cell>
          <cell r="J374">
            <v>2336.4179608000004</v>
          </cell>
          <cell r="K374">
            <v>5426.9302749199996</v>
          </cell>
          <cell r="N374">
            <v>3729.2066488599999</v>
          </cell>
          <cell r="O374">
            <v>8714.1453352800017</v>
          </cell>
          <cell r="P374">
            <v>8539.2467344799988</v>
          </cell>
          <cell r="Q374">
            <v>28745.946954340001</v>
          </cell>
          <cell r="R374">
            <v>12545.142630020002</v>
          </cell>
          <cell r="S374">
            <v>173955.04152180001</v>
          </cell>
          <cell r="T374">
            <v>21952.039741940007</v>
          </cell>
          <cell r="U374">
            <v>6502.250722660001</v>
          </cell>
          <cell r="V374">
            <v>30615.32646018</v>
          </cell>
          <cell r="W374">
            <v>94864</v>
          </cell>
          <cell r="X374">
            <v>18918.43598236109</v>
          </cell>
          <cell r="Y374">
            <v>388098.1840133011</v>
          </cell>
        </row>
        <row r="375">
          <cell r="A375">
            <v>402905</v>
          </cell>
          <cell r="C375" t="str">
            <v>Sejnine udeležencem odborov</v>
          </cell>
          <cell r="D375">
            <v>18447.139036419507</v>
          </cell>
          <cell r="G375">
            <v>152.99798347672473</v>
          </cell>
          <cell r="H375">
            <v>40.494016048415716</v>
          </cell>
          <cell r="I375">
            <v>226.43195960000003</v>
          </cell>
          <cell r="J375">
            <v>0</v>
          </cell>
          <cell r="K375">
            <v>1736.8694389200002</v>
          </cell>
          <cell r="N375">
            <v>705.93530700000008</v>
          </cell>
          <cell r="O375">
            <v>665.43969800000013</v>
          </cell>
          <cell r="P375">
            <v>4022.1258000000003</v>
          </cell>
          <cell r="Q375">
            <v>7356.8022035200011</v>
          </cell>
          <cell r="R375">
            <v>4448.69714828</v>
          </cell>
          <cell r="S375">
            <v>1851.0715300000002</v>
          </cell>
          <cell r="T375">
            <v>306.44090400000005</v>
          </cell>
          <cell r="U375">
            <v>552.69060000000013</v>
          </cell>
          <cell r="V375">
            <v>715.57747800000004</v>
          </cell>
          <cell r="W375">
            <v>3880.8</v>
          </cell>
          <cell r="X375">
            <v>773.93601746022637</v>
          </cell>
          <cell r="Y375">
            <v>19886.015881260228</v>
          </cell>
        </row>
        <row r="376">
          <cell r="A376">
            <v>402906</v>
          </cell>
          <cell r="C376" t="str">
            <v>Stroški izpitni komisij</v>
          </cell>
          <cell r="D376">
            <v>137066.27147783196</v>
          </cell>
          <cell r="G376">
            <v>83.241098126627506</v>
          </cell>
          <cell r="H376">
            <v>-23.561893363978413</v>
          </cell>
          <cell r="I376">
            <v>2076.9545720000001</v>
          </cell>
          <cell r="J376">
            <v>3669.2220179999999</v>
          </cell>
          <cell r="K376">
            <v>5466.8275507999997</v>
          </cell>
          <cell r="N376">
            <v>7381.1750181400002</v>
          </cell>
          <cell r="O376">
            <v>6492.454429999998</v>
          </cell>
          <cell r="P376">
            <v>28010.593534000003</v>
          </cell>
          <cell r="Q376">
            <v>53097.227122940007</v>
          </cell>
          <cell r="R376">
            <v>12667.810848000005</v>
          </cell>
          <cell r="S376">
            <v>37192.542617999999</v>
          </cell>
          <cell r="T376">
            <v>3886.8907000000004</v>
          </cell>
          <cell r="U376">
            <v>13815.898096000001</v>
          </cell>
          <cell r="V376">
            <v>14167.248997439998</v>
          </cell>
          <cell r="W376">
            <v>10780</v>
          </cell>
          <cell r="X376">
            <v>2149.822270722851</v>
          </cell>
          <cell r="Y376">
            <v>147757.44065310288</v>
          </cell>
        </row>
        <row r="377">
          <cell r="A377">
            <v>402907</v>
          </cell>
          <cell r="C377" t="str">
            <v>Izdatki za strokovno izobraževanje zaposlenih</v>
          </cell>
          <cell r="D377">
            <v>969436.15386650118</v>
          </cell>
          <cell r="G377">
            <v>92.541343597541299</v>
          </cell>
          <cell r="H377">
            <v>-15.021723050926269</v>
          </cell>
          <cell r="I377">
            <v>1586.0979442000005</v>
          </cell>
          <cell r="J377">
            <v>54303.975217800013</v>
          </cell>
          <cell r="K377">
            <v>80111.888473539977</v>
          </cell>
          <cell r="N377">
            <v>85940.035569080006</v>
          </cell>
          <cell r="O377">
            <v>129671.97090386003</v>
          </cell>
          <cell r="P377">
            <v>75515.351473100003</v>
          </cell>
          <cell r="Q377">
            <v>427129.31958158006</v>
          </cell>
          <cell r="R377">
            <v>83085.373765239987</v>
          </cell>
          <cell r="S377">
            <v>61521.449877579988</v>
          </cell>
          <cell r="T377">
            <v>109418.92204166003</v>
          </cell>
          <cell r="U377">
            <v>99584.682240120048</v>
          </cell>
          <cell r="V377">
            <v>118205.43470273996</v>
          </cell>
          <cell r="W377">
            <v>121814</v>
          </cell>
          <cell r="X377">
            <v>24292.991659168219</v>
          </cell>
          <cell r="Y377">
            <v>1045052.1738680883</v>
          </cell>
        </row>
        <row r="378">
          <cell r="A378">
            <v>402908</v>
          </cell>
          <cell r="C378" t="str">
            <v>Dodatki poslancem in državnim svetnikom</v>
          </cell>
          <cell r="D378">
            <v>250583.7091770905</v>
          </cell>
          <cell r="G378">
            <v>112.73202456906259</v>
          </cell>
          <cell r="H378">
            <v>3.5188471708563753</v>
          </cell>
          <cell r="I378">
            <v>21008</v>
          </cell>
          <cell r="J378">
            <v>21764.288</v>
          </cell>
          <cell r="K378">
            <v>21764.288</v>
          </cell>
          <cell r="N378">
            <v>21764.288</v>
          </cell>
          <cell r="O378">
            <v>21764.288</v>
          </cell>
          <cell r="P378">
            <v>21764.288</v>
          </cell>
          <cell r="Q378">
            <v>129829.44</v>
          </cell>
          <cell r="R378">
            <v>21764.288</v>
          </cell>
          <cell r="S378">
            <v>21764.288</v>
          </cell>
          <cell r="T378">
            <v>21764.288</v>
          </cell>
          <cell r="U378">
            <v>21764.288</v>
          </cell>
          <cell r="V378">
            <v>22351.923776</v>
          </cell>
          <cell r="W378">
            <v>23246.000727040002</v>
          </cell>
          <cell r="X378">
            <v>4471.6303231035308</v>
          </cell>
          <cell r="Y378">
            <v>266956.14682614355</v>
          </cell>
        </row>
        <row r="379">
          <cell r="A379">
            <v>402909</v>
          </cell>
          <cell r="C379" t="str">
            <v>Stroški sodnih postopkov</v>
          </cell>
          <cell r="D379">
            <v>1366496.0329683197</v>
          </cell>
          <cell r="G379">
            <v>113.55920216145299</v>
          </cell>
          <cell r="H379">
            <v>4.278422554134977</v>
          </cell>
          <cell r="I379">
            <v>16119.084054920002</v>
          </cell>
          <cell r="J379">
            <v>182408.08806682</v>
          </cell>
          <cell r="K379">
            <v>183984.34578986006</v>
          </cell>
          <cell r="N379">
            <v>135582.79307495998</v>
          </cell>
          <cell r="O379">
            <v>110008.19062618005</v>
          </cell>
          <cell r="P379">
            <v>138100.52130028003</v>
          </cell>
          <cell r="Q379">
            <v>766203.0229130201</v>
          </cell>
          <cell r="R379">
            <v>162291.24578744001</v>
          </cell>
          <cell r="S379">
            <v>68954.337903220003</v>
          </cell>
          <cell r="T379">
            <v>88234.15794116004</v>
          </cell>
          <cell r="U379">
            <v>148747.26028778002</v>
          </cell>
          <cell r="V379">
            <v>109354.47600000001</v>
          </cell>
          <cell r="W379">
            <v>107800</v>
          </cell>
          <cell r="X379">
            <v>21498.22270722851</v>
          </cell>
          <cell r="Y379">
            <v>1473082.7235398488</v>
          </cell>
        </row>
        <row r="380">
          <cell r="A380">
            <v>402910</v>
          </cell>
          <cell r="C380" t="str">
            <v>Plačila za delo zaprtih oseb</v>
          </cell>
          <cell r="D380">
            <v>29154.326294992952</v>
          </cell>
          <cell r="G380">
            <v>144.458753557878</v>
          </cell>
          <cell r="H380">
            <v>32.652666260677677</v>
          </cell>
          <cell r="I380">
            <v>2828</v>
          </cell>
          <cell r="J380">
            <v>2929.808</v>
          </cell>
          <cell r="K380">
            <v>2929.808</v>
          </cell>
          <cell r="N380">
            <v>2929.808</v>
          </cell>
          <cell r="O380">
            <v>2929.808</v>
          </cell>
          <cell r="P380">
            <v>2929.808</v>
          </cell>
          <cell r="Q380">
            <v>17477.04</v>
          </cell>
          <cell r="R380">
            <v>2929.808</v>
          </cell>
          <cell r="S380">
            <v>2929.808</v>
          </cell>
          <cell r="T380">
            <v>2929.808</v>
          </cell>
          <cell r="U380">
            <v>2929.808</v>
          </cell>
          <cell r="V380">
            <v>3008.9128159999996</v>
          </cell>
          <cell r="W380">
            <v>3129.2693286399995</v>
          </cell>
          <cell r="X380">
            <v>601.9502358023982</v>
          </cell>
          <cell r="Y380">
            <v>35936.4043804424</v>
          </cell>
        </row>
        <row r="381">
          <cell r="A381">
            <v>402911</v>
          </cell>
          <cell r="C381" t="str">
            <v>Davek na izplačane plače</v>
          </cell>
          <cell r="D381">
            <v>5206853.6214600001</v>
          </cell>
          <cell r="G381">
            <v>120.37724637767188</v>
          </cell>
          <cell r="H381">
            <v>10.539252872058654</v>
          </cell>
          <cell r="I381">
            <v>497610.84</v>
          </cell>
          <cell r="J381">
            <v>515524.83024000004</v>
          </cell>
          <cell r="K381">
            <v>515524.83024000004</v>
          </cell>
          <cell r="N381">
            <v>515524.83024000004</v>
          </cell>
          <cell r="O381">
            <v>515524.83024000004</v>
          </cell>
          <cell r="P381">
            <v>515524.83024000004</v>
          </cell>
          <cell r="Q381">
            <v>3075234.9912</v>
          </cell>
          <cell r="R381">
            <v>515524.83024000004</v>
          </cell>
          <cell r="S381">
            <v>515524.83024000004</v>
          </cell>
          <cell r="T381">
            <v>515524.83024000004</v>
          </cell>
          <cell r="U381">
            <v>515524.83024000004</v>
          </cell>
          <cell r="V381">
            <v>529444.00065647997</v>
          </cell>
          <cell r="W381">
            <v>550621.7606827392</v>
          </cell>
          <cell r="X381">
            <v>0</v>
          </cell>
          <cell r="Y381">
            <v>6217400.0734992195</v>
          </cell>
        </row>
        <row r="382">
          <cell r="A382">
            <v>402912</v>
          </cell>
          <cell r="C382" t="str">
            <v>Posebni davek na določene prejemke</v>
          </cell>
          <cell r="D382">
            <v>68801.336599999981</v>
          </cell>
          <cell r="G382">
            <v>226.79113962031315</v>
          </cell>
          <cell r="H382">
            <v>108.25632655676137</v>
          </cell>
          <cell r="I382">
            <v>15336.85</v>
          </cell>
          <cell r="J382">
            <v>15888.9766</v>
          </cell>
          <cell r="K382">
            <v>15888.9766</v>
          </cell>
          <cell r="N382">
            <v>15888.9766</v>
          </cell>
          <cell r="O382">
            <v>15888.9766</v>
          </cell>
          <cell r="P382">
            <v>15888.9766</v>
          </cell>
          <cell r="Q382">
            <v>94781.732999999993</v>
          </cell>
          <cell r="R382">
            <v>15888.9766</v>
          </cell>
          <cell r="S382">
            <v>15888.9766</v>
          </cell>
          <cell r="T382">
            <v>15888.9766</v>
          </cell>
          <cell r="U382">
            <v>15888.9766</v>
          </cell>
          <cell r="V382">
            <v>16317.978968199999</v>
          </cell>
          <cell r="W382">
            <v>16970.698126928</v>
          </cell>
          <cell r="X382">
            <v>0</v>
          </cell>
          <cell r="Y382">
            <v>191626.31649512801</v>
          </cell>
        </row>
        <row r="383">
          <cell r="A383">
            <v>402920</v>
          </cell>
          <cell r="C383" t="str">
            <v>Sodni stroški</v>
          </cell>
          <cell r="D383">
            <v>369808.30525080347</v>
          </cell>
          <cell r="G383">
            <v>169.88358014156336</v>
          </cell>
          <cell r="H383">
            <v>55.999614455062755</v>
          </cell>
          <cell r="I383">
            <v>6475.2726299799997</v>
          </cell>
          <cell r="J383">
            <v>25742.29765954</v>
          </cell>
          <cell r="K383">
            <v>42582.215908539998</v>
          </cell>
          <cell r="N383">
            <v>23885.613156019997</v>
          </cell>
          <cell r="O383">
            <v>73475.560228839997</v>
          </cell>
          <cell r="P383">
            <v>26241.58409642</v>
          </cell>
          <cell r="Q383">
            <v>198402.54367934001</v>
          </cell>
          <cell r="R383">
            <v>40932.187389940009</v>
          </cell>
          <cell r="S383">
            <v>15833.611005520001</v>
          </cell>
          <cell r="T383">
            <v>24351.237393560008</v>
          </cell>
          <cell r="U383">
            <v>31188.748530940007</v>
          </cell>
          <cell r="V383">
            <v>42044.156000000003</v>
          </cell>
          <cell r="W383">
            <v>38269</v>
          </cell>
          <cell r="X383">
            <v>7631.8690610661215</v>
          </cell>
          <cell r="Y383">
            <v>398653.35306036624</v>
          </cell>
        </row>
        <row r="384">
          <cell r="A384">
            <v>402921</v>
          </cell>
          <cell r="C384" t="str">
            <v>Članarine v mednarodnih organizacijah</v>
          </cell>
          <cell r="D384">
            <v>1024282.9801159768</v>
          </cell>
          <cell r="G384">
            <v>86.559090671399957</v>
          </cell>
          <cell r="H384">
            <v>-20.515068253994528</v>
          </cell>
          <cell r="I384">
            <v>2374.3093158399997</v>
          </cell>
          <cell r="J384">
            <v>23513.626542560003</v>
          </cell>
          <cell r="K384">
            <v>541966.52527094004</v>
          </cell>
          <cell r="N384">
            <v>23748.852761480004</v>
          </cell>
          <cell r="O384">
            <v>39888.873484459997</v>
          </cell>
          <cell r="P384">
            <v>115942.82548310004</v>
          </cell>
          <cell r="Q384">
            <v>747435.0128583801</v>
          </cell>
          <cell r="R384">
            <v>30003.955102659998</v>
          </cell>
          <cell r="S384">
            <v>8315.3594154400016</v>
          </cell>
          <cell r="T384">
            <v>8763.2541642800006</v>
          </cell>
          <cell r="U384">
            <v>71787.631483259989</v>
          </cell>
          <cell r="V384">
            <v>97583.267903660017</v>
          </cell>
          <cell r="W384">
            <v>116963</v>
          </cell>
          <cell r="X384">
            <v>23325.571637342931</v>
          </cell>
          <cell r="Y384">
            <v>1104177.0525650231</v>
          </cell>
        </row>
        <row r="385">
          <cell r="A385">
            <v>402922</v>
          </cell>
          <cell r="C385" t="str">
            <v>Članarine v domačih neprofitnih institucijah</v>
          </cell>
          <cell r="D385">
            <v>2551.1668556069922</v>
          </cell>
          <cell r="G385">
            <v>111.88770004257252</v>
          </cell>
          <cell r="H385">
            <v>2.74352620989211</v>
          </cell>
          <cell r="I385">
            <v>0</v>
          </cell>
          <cell r="J385">
            <v>433.68425100000007</v>
          </cell>
          <cell r="K385">
            <v>448.58544500000005</v>
          </cell>
          <cell r="N385">
            <v>115.34869500000001</v>
          </cell>
          <cell r="O385">
            <v>124.18829500000001</v>
          </cell>
          <cell r="P385">
            <v>650.12293499999998</v>
          </cell>
          <cell r="Q385">
            <v>1771.9296210000002</v>
          </cell>
          <cell r="R385">
            <v>168.75658799999999</v>
          </cell>
          <cell r="S385">
            <v>314.64663999999999</v>
          </cell>
          <cell r="T385">
            <v>98.938840000000013</v>
          </cell>
          <cell r="U385">
            <v>120.43955</v>
          </cell>
          <cell r="V385">
            <v>197.86769772</v>
          </cell>
          <cell r="W385">
            <v>64.680000000000007</v>
          </cell>
          <cell r="X385">
            <v>12.898933624337106</v>
          </cell>
          <cell r="Y385">
            <v>2750.157870344337</v>
          </cell>
        </row>
        <row r="386">
          <cell r="A386">
            <v>402923</v>
          </cell>
          <cell r="C386" t="str">
            <v>Druge članarine</v>
          </cell>
          <cell r="D386">
            <v>2406.8772080444032</v>
          </cell>
          <cell r="G386">
            <v>38.320394685054119</v>
          </cell>
          <cell r="H386">
            <v>-64.811391473779508</v>
          </cell>
          <cell r="I386">
            <v>45.604250999999998</v>
          </cell>
          <cell r="J386">
            <v>249.13604100000001</v>
          </cell>
          <cell r="K386">
            <v>542.27840282</v>
          </cell>
          <cell r="N386">
            <v>157.147606</v>
          </cell>
          <cell r="O386">
            <v>99.447655999999995</v>
          </cell>
          <cell r="P386">
            <v>203.76455176000005</v>
          </cell>
          <cell r="Q386">
            <v>1297.3785085800002</v>
          </cell>
          <cell r="R386">
            <v>100.70201680000001</v>
          </cell>
          <cell r="S386">
            <v>695.55470600000001</v>
          </cell>
          <cell r="T386">
            <v>241.74466932000001</v>
          </cell>
          <cell r="U386">
            <v>77.027412000000012</v>
          </cell>
          <cell r="V386">
            <v>59.373006000000004</v>
          </cell>
          <cell r="W386">
            <v>102.41</v>
          </cell>
          <cell r="X386">
            <v>20.423311571867085</v>
          </cell>
          <cell r="Y386">
            <v>2594.6136302718669</v>
          </cell>
        </row>
        <row r="387">
          <cell r="A387">
            <v>402930</v>
          </cell>
          <cell r="C387" t="str">
            <v>Plačila storitev APP</v>
          </cell>
          <cell r="D387">
            <v>58625.315769872548</v>
          </cell>
          <cell r="G387" t="str">
            <v>…</v>
          </cell>
          <cell r="H387" t="str">
            <v>…</v>
          </cell>
          <cell r="I387">
            <v>636.01375838000001</v>
          </cell>
          <cell r="J387">
            <v>2008.0557327600004</v>
          </cell>
          <cell r="K387">
            <v>3059.9525341000017</v>
          </cell>
          <cell r="N387">
            <v>5222.7713260799965</v>
          </cell>
          <cell r="O387">
            <v>9774.7913139799966</v>
          </cell>
          <cell r="P387">
            <v>4290.6404648800008</v>
          </cell>
          <cell r="Q387">
            <v>24992.225130179999</v>
          </cell>
          <cell r="R387">
            <v>3291.0381442399976</v>
          </cell>
          <cell r="S387">
            <v>1780.9020198199996</v>
          </cell>
          <cell r="T387">
            <v>11475.638197100005</v>
          </cell>
          <cell r="U387">
            <v>2918.3677122599997</v>
          </cell>
          <cell r="V387">
            <v>8318.4824461200024</v>
          </cell>
          <cell r="W387">
            <v>8688.68</v>
          </cell>
          <cell r="X387">
            <v>1732.7567502026179</v>
          </cell>
          <cell r="Y387">
            <v>63198.090399922628</v>
          </cell>
        </row>
        <row r="388">
          <cell r="A388">
            <v>402931</v>
          </cell>
          <cell r="C388" t="str">
            <v>Plačila bančnih storitev</v>
          </cell>
          <cell r="D388">
            <v>3845206.5141499997</v>
          </cell>
          <cell r="G388" t="str">
            <v>…</v>
          </cell>
          <cell r="H388" t="str">
            <v>…</v>
          </cell>
          <cell r="I388">
            <v>210962.02991864004</v>
          </cell>
          <cell r="J388">
            <v>276167.47120116017</v>
          </cell>
          <cell r="K388">
            <v>364365.6393038198</v>
          </cell>
          <cell r="N388">
            <v>486314.00524476002</v>
          </cell>
          <cell r="O388">
            <v>385889.04288549995</v>
          </cell>
          <cell r="P388">
            <v>402421.60708904004</v>
          </cell>
          <cell r="Q388">
            <v>2126119.7956429198</v>
          </cell>
          <cell r="R388">
            <v>343624.95350876002</v>
          </cell>
          <cell r="S388">
            <v>303577.45243210002</v>
          </cell>
          <cell r="T388">
            <v>240443.90398335987</v>
          </cell>
          <cell r="U388">
            <v>336480.57868656004</v>
          </cell>
          <cell r="V388">
            <v>390635.93800000002</v>
          </cell>
          <cell r="W388">
            <v>393470</v>
          </cell>
          <cell r="X388">
            <v>10780</v>
          </cell>
          <cell r="Y388">
            <v>4145132.6222536997</v>
          </cell>
        </row>
        <row r="389">
          <cell r="A389">
            <v>402932</v>
          </cell>
          <cell r="C389" t="str">
            <v>Stroški, povezani z zadolževanjem</v>
          </cell>
          <cell r="D389">
            <v>626686.34308513952</v>
          </cell>
          <cell r="G389">
            <v>114.05576445260255</v>
          </cell>
          <cell r="H389">
            <v>4.7344026194697335</v>
          </cell>
          <cell r="I389">
            <v>8650.0898745800005</v>
          </cell>
          <cell r="J389">
            <v>71482.806662960022</v>
          </cell>
          <cell r="K389">
            <v>337215.15178582002</v>
          </cell>
          <cell r="N389">
            <v>28619.455178160002</v>
          </cell>
          <cell r="O389">
            <v>15601.8687209</v>
          </cell>
          <cell r="P389">
            <v>58596.479490780002</v>
          </cell>
          <cell r="Q389">
            <v>520165.85171319998</v>
          </cell>
          <cell r="R389">
            <v>27066.386830560008</v>
          </cell>
          <cell r="S389">
            <v>40908.543260200007</v>
          </cell>
          <cell r="T389">
            <v>26700.110706500003</v>
          </cell>
          <cell r="U389">
            <v>18864.232744279998</v>
          </cell>
          <cell r="V389">
            <v>21821.528071420002</v>
          </cell>
          <cell r="W389">
            <v>16709</v>
          </cell>
          <cell r="X389">
            <v>3332.224519620419</v>
          </cell>
          <cell r="Y389">
            <v>675567.87784578046</v>
          </cell>
        </row>
        <row r="390">
          <cell r="A390">
            <v>402934</v>
          </cell>
          <cell r="C390" t="str">
            <v>Plačila storitev DURS</v>
          </cell>
          <cell r="D390">
            <v>3575.658476783196</v>
          </cell>
          <cell r="G390" t="str">
            <v>…</v>
          </cell>
          <cell r="H390" t="str">
            <v>…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25.380281080000003</v>
          </cell>
          <cell r="S390">
            <v>372.74996682000005</v>
          </cell>
          <cell r="T390">
            <v>1.617</v>
          </cell>
          <cell r="U390">
            <v>0</v>
          </cell>
          <cell r="V390">
            <v>2161.830363</v>
          </cell>
          <cell r="W390">
            <v>1078</v>
          </cell>
          <cell r="X390">
            <v>214.9822270722851</v>
          </cell>
          <cell r="Y390">
            <v>3854.5598379722855</v>
          </cell>
        </row>
        <row r="391">
          <cell r="A391">
            <v>402935</v>
          </cell>
          <cell r="C391" t="str">
            <v>Stroški plačilnega agenta</v>
          </cell>
          <cell r="D391">
            <v>90560.26645000001</v>
          </cell>
          <cell r="G391" t="str">
            <v>…</v>
          </cell>
          <cell r="H391" t="str">
            <v>…</v>
          </cell>
          <cell r="I391">
            <v>3495.2449994000003</v>
          </cell>
          <cell r="J391">
            <v>12368.818158620001</v>
          </cell>
          <cell r="K391">
            <v>5697.4644434399997</v>
          </cell>
          <cell r="N391">
            <v>10760.452744579999</v>
          </cell>
          <cell r="O391">
            <v>3625.3810516000008</v>
          </cell>
          <cell r="P391">
            <v>5702.8974017400005</v>
          </cell>
          <cell r="Q391">
            <v>41650.258799380004</v>
          </cell>
          <cell r="R391">
            <v>27621.346458860004</v>
          </cell>
          <cell r="S391">
            <v>2852.8444144199998</v>
          </cell>
          <cell r="T391">
            <v>4294.7679975200008</v>
          </cell>
          <cell r="U391">
            <v>14293.627055400002</v>
          </cell>
          <cell r="V391">
            <v>3353.7225075199995</v>
          </cell>
          <cell r="W391">
            <v>3557.4</v>
          </cell>
          <cell r="X391">
            <v>0</v>
          </cell>
          <cell r="Y391">
            <v>97623.967233100018</v>
          </cell>
        </row>
        <row r="392">
          <cell r="A392">
            <v>402936</v>
          </cell>
          <cell r="C392" t="str">
            <v>Plačilo stroškov kotacije na borzi</v>
          </cell>
          <cell r="D392">
            <v>1570.6453999999999</v>
          </cell>
          <cell r="G392">
            <v>19.777393399156466</v>
          </cell>
          <cell r="H392">
            <v>-81.838940863951819</v>
          </cell>
          <cell r="I392">
            <v>0</v>
          </cell>
          <cell r="J392">
            <v>0</v>
          </cell>
          <cell r="K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1693.1557412</v>
          </cell>
          <cell r="V392">
            <v>0</v>
          </cell>
          <cell r="W392">
            <v>0</v>
          </cell>
          <cell r="X392">
            <v>0</v>
          </cell>
          <cell r="Y392">
            <v>1693.1557412</v>
          </cell>
        </row>
        <row r="393">
          <cell r="A393">
            <v>402999</v>
          </cell>
          <cell r="C393" t="str">
            <v>Drugi operativni odhodki</v>
          </cell>
          <cell r="D393">
            <v>6129562.9626092631</v>
          </cell>
          <cell r="G393">
            <v>79.467273286071233</v>
          </cell>
          <cell r="H393">
            <v>-27.027297257969479</v>
          </cell>
          <cell r="I393">
            <v>49586.481874159988</v>
          </cell>
          <cell r="J393">
            <v>187654.90949743995</v>
          </cell>
          <cell r="K393">
            <v>417527.46470358002</v>
          </cell>
          <cell r="N393">
            <v>362824.76493648003</v>
          </cell>
          <cell r="O393">
            <v>564381.45569035993</v>
          </cell>
          <cell r="P393">
            <v>521005.63132771989</v>
          </cell>
          <cell r="Q393">
            <v>2102980.7080297396</v>
          </cell>
          <cell r="R393">
            <v>646814.53265814006</v>
          </cell>
          <cell r="S393">
            <v>505601.61884539999</v>
          </cell>
          <cell r="T393">
            <v>461400.62545500026</v>
          </cell>
          <cell r="U393">
            <v>909516.84013498039</v>
          </cell>
          <cell r="V393">
            <v>769388.00400000007</v>
          </cell>
          <cell r="W393">
            <v>862400</v>
          </cell>
          <cell r="X393">
            <v>349566.54456952494</v>
          </cell>
          <cell r="Y393">
            <v>6607668.8736927854</v>
          </cell>
        </row>
        <row r="394">
          <cell r="D394" t="str">
            <v xml:space="preserve"> </v>
          </cell>
          <cell r="E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N394" t="str">
            <v xml:space="preserve"> </v>
          </cell>
          <cell r="O394" t="str">
            <v xml:space="preserve"> </v>
          </cell>
          <cell r="P394" t="str">
            <v xml:space="preserve"> </v>
          </cell>
          <cell r="Q394" t="str">
            <v xml:space="preserve"> </v>
          </cell>
          <cell r="R394" t="str">
            <v xml:space="preserve"> </v>
          </cell>
          <cell r="S394" t="str">
            <v xml:space="preserve"> </v>
          </cell>
          <cell r="T394" t="str">
            <v xml:space="preserve"> </v>
          </cell>
          <cell r="U394" t="str">
            <v xml:space="preserve"> </v>
          </cell>
          <cell r="Y394" t="str">
            <v xml:space="preserve"> </v>
          </cell>
          <cell r="Z394" t="str">
            <v xml:space="preserve"> </v>
          </cell>
        </row>
        <row r="395">
          <cell r="A395">
            <v>403</v>
          </cell>
          <cell r="C395" t="str">
            <v>PLAČILA DOMAČIH OBRESTI</v>
          </cell>
          <cell r="D395">
            <v>34374929.088209994</v>
          </cell>
          <cell r="E395">
            <v>34674655</v>
          </cell>
          <cell r="F395">
            <v>-299725.91179000586</v>
          </cell>
          <cell r="G395">
            <v>110.84463967622608</v>
          </cell>
          <cell r="H395">
            <v>1.7857113647622498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2844</v>
          </cell>
          <cell r="W395">
            <v>0</v>
          </cell>
          <cell r="X395">
            <v>0</v>
          </cell>
          <cell r="Y395">
            <v>2844</v>
          </cell>
          <cell r="Z395" t="e">
            <v>#VALUE!</v>
          </cell>
          <cell r="AA395">
            <v>8.2734716127034653E-3</v>
          </cell>
          <cell r="AB395">
            <v>-99.992325165479869</v>
          </cell>
        </row>
        <row r="396">
          <cell r="C396" t="str">
            <v xml:space="preserve">                                 - dinamizirani sprejeti proračun</v>
          </cell>
          <cell r="D396">
            <v>51155392</v>
          </cell>
          <cell r="I396">
            <v>4433435</v>
          </cell>
          <cell r="J396">
            <v>4433435</v>
          </cell>
          <cell r="K396">
            <v>4433435</v>
          </cell>
          <cell r="N396">
            <v>4433435</v>
          </cell>
          <cell r="O396">
            <v>4433435</v>
          </cell>
          <cell r="P396">
            <v>4433435</v>
          </cell>
          <cell r="Q396">
            <v>26600610</v>
          </cell>
          <cell r="R396">
            <v>4433435</v>
          </cell>
          <cell r="S396">
            <v>4433435</v>
          </cell>
          <cell r="T396">
            <v>4433435</v>
          </cell>
          <cell r="U396">
            <v>4433435</v>
          </cell>
          <cell r="V396">
            <v>1510567</v>
          </cell>
          <cell r="W396">
            <v>2387607</v>
          </cell>
          <cell r="X396">
            <v>0</v>
          </cell>
          <cell r="Y396">
            <v>48232524</v>
          </cell>
        </row>
        <row r="398">
          <cell r="A398">
            <v>4030</v>
          </cell>
          <cell r="C398" t="str">
            <v>Plačila obresti od kreditov Banki Slovenije</v>
          </cell>
          <cell r="D398">
            <v>0</v>
          </cell>
          <cell r="E398">
            <v>0</v>
          </cell>
          <cell r="F398">
            <v>0</v>
          </cell>
          <cell r="G398" t="str">
            <v>…</v>
          </cell>
          <cell r="H398" t="str">
            <v>…</v>
          </cell>
          <cell r="Q398">
            <v>0</v>
          </cell>
          <cell r="Y398">
            <v>0</v>
          </cell>
          <cell r="Z398" t="str">
            <v xml:space="preserve"> </v>
          </cell>
          <cell r="AA398" t="str">
            <v>…</v>
          </cell>
          <cell r="AB398" t="str">
            <v>…</v>
          </cell>
        </row>
        <row r="399">
          <cell r="A399">
            <v>4031</v>
          </cell>
          <cell r="C399" t="str">
            <v>Plačila obresti od kreditov poslovnim bankam</v>
          </cell>
          <cell r="D399">
            <v>5354377.7062299997</v>
          </cell>
          <cell r="E399">
            <v>5417231</v>
          </cell>
          <cell r="F399">
            <v>-62853.293770000339</v>
          </cell>
          <cell r="G399">
            <v>106.07755518999731</v>
          </cell>
          <cell r="H399">
            <v>-2.5917766850346027</v>
          </cell>
          <cell r="Q399">
            <v>0</v>
          </cell>
          <cell r="Y399">
            <v>0</v>
          </cell>
          <cell r="Z399" t="str">
            <v xml:space="preserve"> </v>
          </cell>
          <cell r="AA399">
            <v>0</v>
          </cell>
          <cell r="AB399">
            <v>-100</v>
          </cell>
        </row>
        <row r="400">
          <cell r="A400">
            <v>4032</v>
          </cell>
          <cell r="C400" t="str">
            <v>Plačila obresti od kreditov drugim finančnim instituc.</v>
          </cell>
          <cell r="D400">
            <v>0</v>
          </cell>
          <cell r="E400">
            <v>0</v>
          </cell>
          <cell r="F400">
            <v>0</v>
          </cell>
          <cell r="G400" t="str">
            <v>…</v>
          </cell>
          <cell r="H400" t="str">
            <v>…</v>
          </cell>
          <cell r="Q400">
            <v>0</v>
          </cell>
          <cell r="Y400">
            <v>0</v>
          </cell>
          <cell r="Z400" t="str">
            <v xml:space="preserve"> </v>
          </cell>
          <cell r="AA400" t="str">
            <v>…</v>
          </cell>
          <cell r="AB400" t="str">
            <v>…</v>
          </cell>
        </row>
        <row r="401">
          <cell r="A401">
            <v>4033</v>
          </cell>
          <cell r="C401" t="str">
            <v>Plačila obresti od kreditov drugim kreditodajalcem</v>
          </cell>
          <cell r="D401">
            <v>4033.3971099999999</v>
          </cell>
          <cell r="E401">
            <v>2010</v>
          </cell>
          <cell r="F401">
            <v>2023.3971099999999</v>
          </cell>
          <cell r="G401">
            <v>174.64326379440078</v>
          </cell>
          <cell r="H401">
            <v>60.370306514601282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2844</v>
          </cell>
          <cell r="W401">
            <v>0</v>
          </cell>
          <cell r="X401">
            <v>0</v>
          </cell>
          <cell r="Y401">
            <v>2844</v>
          </cell>
          <cell r="Z401" t="str">
            <v xml:space="preserve"> </v>
          </cell>
          <cell r="AA401">
            <v>70.511281741856564</v>
          </cell>
          <cell r="AB401">
            <v>-34.590647734826931</v>
          </cell>
        </row>
        <row r="402">
          <cell r="A402">
            <v>403300</v>
          </cell>
          <cell r="C402" t="str">
            <v>Plačila obresti od kratkoroč.kreditovdrugim ravnem države</v>
          </cell>
          <cell r="D402">
            <v>310.47068999999999</v>
          </cell>
          <cell r="E402">
            <v>0</v>
          </cell>
          <cell r="F402">
            <v>310.47068999999999</v>
          </cell>
          <cell r="Y402">
            <v>0</v>
          </cell>
          <cell r="Z402" t="str">
            <v xml:space="preserve"> </v>
          </cell>
          <cell r="AA402">
            <v>0</v>
          </cell>
          <cell r="AB402">
            <v>-100</v>
          </cell>
        </row>
        <row r="403">
          <cell r="A403">
            <v>403301</v>
          </cell>
          <cell r="C403" t="str">
            <v>Plačila obresti od kreditov skladom soc.zavarovanja</v>
          </cell>
          <cell r="D403">
            <v>19.478720000000003</v>
          </cell>
          <cell r="E403">
            <v>0</v>
          </cell>
          <cell r="F403">
            <v>19.478720000000003</v>
          </cell>
          <cell r="G403" t="str">
            <v>…</v>
          </cell>
          <cell r="H403" t="str">
            <v>…</v>
          </cell>
          <cell r="Q403">
            <v>0</v>
          </cell>
          <cell r="Y403">
            <v>0</v>
          </cell>
          <cell r="Z403" t="str">
            <v xml:space="preserve"> </v>
          </cell>
          <cell r="AA403">
            <v>0</v>
          </cell>
          <cell r="AB403">
            <v>-100</v>
          </cell>
        </row>
        <row r="404">
          <cell r="A404">
            <v>403302</v>
          </cell>
          <cell r="C404" t="str">
            <v xml:space="preserve">Plačila obresti od kreditov drugim javnim skladom </v>
          </cell>
          <cell r="D404">
            <v>3703.4476999999997</v>
          </cell>
          <cell r="E404">
            <v>2010</v>
          </cell>
          <cell r="F404">
            <v>1693.4476999999997</v>
          </cell>
          <cell r="G404" t="str">
            <v>…</v>
          </cell>
          <cell r="H404" t="str">
            <v>…</v>
          </cell>
          <cell r="Q404">
            <v>0</v>
          </cell>
          <cell r="Y404">
            <v>0</v>
          </cell>
          <cell r="Z404" t="str">
            <v xml:space="preserve"> </v>
          </cell>
          <cell r="AA404">
            <v>0</v>
          </cell>
          <cell r="AB404">
            <v>-100</v>
          </cell>
        </row>
        <row r="405">
          <cell r="A405">
            <v>403303</v>
          </cell>
          <cell r="C405" t="str">
            <v>Plačila obresti od kreditov drugim kreditodajalcem</v>
          </cell>
          <cell r="D405">
            <v>0</v>
          </cell>
          <cell r="E405">
            <v>0</v>
          </cell>
          <cell r="F405">
            <v>0</v>
          </cell>
          <cell r="G405" t="str">
            <v>…</v>
          </cell>
          <cell r="H405" t="str">
            <v>…</v>
          </cell>
          <cell r="Q405">
            <v>0</v>
          </cell>
          <cell r="Y405">
            <v>0</v>
          </cell>
          <cell r="Z405" t="str">
            <v xml:space="preserve"> </v>
          </cell>
          <cell r="AA405" t="str">
            <v>…</v>
          </cell>
          <cell r="AB405" t="str">
            <v>…</v>
          </cell>
        </row>
        <row r="406">
          <cell r="A406">
            <v>4034</v>
          </cell>
          <cell r="C406" t="str">
            <v>Plačila obresti od vrednostnih papirjev</v>
          </cell>
          <cell r="D406">
            <v>29016517.984869994</v>
          </cell>
          <cell r="E406">
            <v>29255414</v>
          </cell>
          <cell r="F406">
            <v>-238896.01513000578</v>
          </cell>
          <cell r="G406">
            <v>111.76579835665363</v>
          </cell>
          <cell r="H406">
            <v>2.6315871043651242</v>
          </cell>
          <cell r="Q406">
            <v>0</v>
          </cell>
          <cell r="Y406">
            <v>0</v>
          </cell>
          <cell r="Z406" t="str">
            <v xml:space="preserve"> </v>
          </cell>
          <cell r="AA406">
            <v>0</v>
          </cell>
          <cell r="AB406">
            <v>-100</v>
          </cell>
        </row>
        <row r="407">
          <cell r="A407">
            <v>403401</v>
          </cell>
          <cell r="C407" t="str">
            <v>Plačila obresti od vrednostnih papirjev  poslovnim bankam</v>
          </cell>
          <cell r="E407" t="str">
            <v xml:space="preserve"> </v>
          </cell>
          <cell r="I407" t="str">
            <v xml:space="preserve"> </v>
          </cell>
          <cell r="J407" t="str">
            <v xml:space="preserve"> </v>
          </cell>
          <cell r="K407" t="str">
            <v xml:space="preserve"> </v>
          </cell>
          <cell r="N407" t="str">
            <v xml:space="preserve"> </v>
          </cell>
          <cell r="O407" t="str">
            <v xml:space="preserve"> </v>
          </cell>
          <cell r="P407" t="str">
            <v xml:space="preserve"> </v>
          </cell>
          <cell r="Q407" t="e">
            <v>#VALUE!</v>
          </cell>
          <cell r="R407" t="str">
            <v xml:space="preserve"> </v>
          </cell>
          <cell r="S407" t="str">
            <v xml:space="preserve"> </v>
          </cell>
          <cell r="T407" t="str">
            <v xml:space="preserve"> </v>
          </cell>
          <cell r="U407" t="str">
            <v xml:space="preserve"> </v>
          </cell>
          <cell r="V407" t="str">
            <v xml:space="preserve"> </v>
          </cell>
          <cell r="W407" t="str">
            <v xml:space="preserve"> </v>
          </cell>
          <cell r="X407" t="str">
            <v xml:space="preserve"> </v>
          </cell>
          <cell r="Z407" t="str">
            <v xml:space="preserve"> </v>
          </cell>
        </row>
        <row r="408">
          <cell r="A408">
            <v>403402</v>
          </cell>
          <cell r="C408" t="str">
            <v>Plačila obresti od vrednostnih papirjev  finanč.instit.</v>
          </cell>
          <cell r="E408" t="str">
            <v xml:space="preserve"> </v>
          </cell>
          <cell r="I408" t="str">
            <v xml:space="preserve"> </v>
          </cell>
          <cell r="J408" t="str">
            <v xml:space="preserve"> </v>
          </cell>
          <cell r="K408" t="str">
            <v xml:space="preserve"> </v>
          </cell>
          <cell r="N408" t="str">
            <v xml:space="preserve"> </v>
          </cell>
          <cell r="O408" t="str">
            <v xml:space="preserve"> </v>
          </cell>
          <cell r="P408" t="str">
            <v xml:space="preserve"> </v>
          </cell>
          <cell r="Q408" t="e">
            <v>#VALUE!</v>
          </cell>
          <cell r="R408" t="str">
            <v xml:space="preserve"> </v>
          </cell>
          <cell r="S408" t="str">
            <v xml:space="preserve"> </v>
          </cell>
          <cell r="T408" t="str">
            <v xml:space="preserve"> </v>
          </cell>
          <cell r="U408" t="str">
            <v xml:space="preserve"> </v>
          </cell>
          <cell r="V408" t="str">
            <v xml:space="preserve"> </v>
          </cell>
          <cell r="W408" t="str">
            <v xml:space="preserve"> </v>
          </cell>
          <cell r="X408" t="str">
            <v xml:space="preserve"> </v>
          </cell>
          <cell r="Z408" t="str">
            <v xml:space="preserve"> </v>
          </cell>
        </row>
        <row r="409">
          <cell r="A409">
            <v>403403</v>
          </cell>
          <cell r="C409" t="str">
            <v>Plačila obresti od vrednostnih papirjev  skladom soc.zavarov.</v>
          </cell>
          <cell r="E409" t="str">
            <v xml:space="preserve"> </v>
          </cell>
          <cell r="I409" t="str">
            <v xml:space="preserve"> </v>
          </cell>
          <cell r="J409" t="str">
            <v xml:space="preserve"> </v>
          </cell>
          <cell r="K409" t="str">
            <v xml:space="preserve"> </v>
          </cell>
          <cell r="N409" t="str">
            <v xml:space="preserve"> </v>
          </cell>
          <cell r="O409" t="str">
            <v xml:space="preserve"> </v>
          </cell>
          <cell r="P409" t="str">
            <v xml:space="preserve"> </v>
          </cell>
          <cell r="Q409" t="e">
            <v>#VALUE!</v>
          </cell>
          <cell r="R409" t="str">
            <v xml:space="preserve"> </v>
          </cell>
          <cell r="S409" t="str">
            <v xml:space="preserve"> </v>
          </cell>
          <cell r="T409" t="str">
            <v xml:space="preserve"> </v>
          </cell>
          <cell r="U409" t="str">
            <v xml:space="preserve"> </v>
          </cell>
          <cell r="V409" t="str">
            <v xml:space="preserve"> </v>
          </cell>
          <cell r="W409" t="str">
            <v xml:space="preserve"> </v>
          </cell>
          <cell r="X409" t="str">
            <v xml:space="preserve"> </v>
          </cell>
          <cell r="Z409" t="str">
            <v xml:space="preserve"> </v>
          </cell>
        </row>
        <row r="410">
          <cell r="A410">
            <v>403404</v>
          </cell>
          <cell r="C410" t="str">
            <v>Plačila obresti od vrednostnih papirjev  drugim javnim skladom</v>
          </cell>
          <cell r="E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N410" t="str">
            <v xml:space="preserve"> </v>
          </cell>
          <cell r="O410" t="str">
            <v xml:space="preserve"> </v>
          </cell>
          <cell r="P410" t="str">
            <v xml:space="preserve"> </v>
          </cell>
          <cell r="Q410" t="e">
            <v>#VALUE!</v>
          </cell>
          <cell r="R410" t="str">
            <v xml:space="preserve"> </v>
          </cell>
          <cell r="S410" t="str">
            <v xml:space="preserve"> </v>
          </cell>
          <cell r="T410" t="str">
            <v xml:space="preserve"> </v>
          </cell>
          <cell r="U410" t="str">
            <v xml:space="preserve"> </v>
          </cell>
          <cell r="V410" t="str">
            <v xml:space="preserve"> </v>
          </cell>
          <cell r="W410" t="str">
            <v xml:space="preserve"> </v>
          </cell>
          <cell r="X410" t="str">
            <v xml:space="preserve"> </v>
          </cell>
          <cell r="Z410" t="str">
            <v xml:space="preserve"> </v>
          </cell>
        </row>
        <row r="411">
          <cell r="A411">
            <v>403405</v>
          </cell>
          <cell r="C411" t="str">
            <v>Plačila obresti od vrednostnih papirjev  drugim dom.kred.</v>
          </cell>
          <cell r="E411" t="str">
            <v xml:space="preserve"> </v>
          </cell>
          <cell r="I411" t="str">
            <v xml:space="preserve"> </v>
          </cell>
          <cell r="J411" t="str">
            <v xml:space="preserve"> </v>
          </cell>
          <cell r="K411" t="str">
            <v xml:space="preserve"> </v>
          </cell>
          <cell r="N411" t="str">
            <v xml:space="preserve"> </v>
          </cell>
          <cell r="O411" t="str">
            <v xml:space="preserve"> </v>
          </cell>
          <cell r="P411" t="str">
            <v xml:space="preserve"> </v>
          </cell>
          <cell r="Q411" t="e">
            <v>#VALUE!</v>
          </cell>
          <cell r="R411" t="str">
            <v xml:space="preserve"> </v>
          </cell>
          <cell r="S411" t="str">
            <v xml:space="preserve"> </v>
          </cell>
          <cell r="T411" t="str">
            <v xml:space="preserve"> </v>
          </cell>
          <cell r="U411" t="str">
            <v xml:space="preserve"> </v>
          </cell>
          <cell r="V411" t="str">
            <v xml:space="preserve"> </v>
          </cell>
          <cell r="W411" t="str">
            <v xml:space="preserve"> </v>
          </cell>
          <cell r="X411" t="str">
            <v xml:space="preserve"> </v>
          </cell>
          <cell r="Z411" t="str">
            <v xml:space="preserve"> </v>
          </cell>
        </row>
        <row r="412">
          <cell r="Q412" t="str">
            <v xml:space="preserve"> </v>
          </cell>
        </row>
        <row r="413">
          <cell r="A413">
            <v>404</v>
          </cell>
          <cell r="C413" t="str">
            <v>PLAČILA OBRESTI V TUJINO</v>
          </cell>
          <cell r="D413">
            <v>26011264.121039998</v>
          </cell>
          <cell r="E413">
            <v>26057629</v>
          </cell>
          <cell r="F413">
            <v>-46364.878960002214</v>
          </cell>
          <cell r="G413">
            <v>133.8057481071294</v>
          </cell>
          <cell r="H413">
            <v>22.870292109393375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-100</v>
          </cell>
        </row>
        <row r="414">
          <cell r="C414" t="str">
            <v xml:space="preserve">                                 - dinamizirani sprejeti proračun</v>
          </cell>
          <cell r="D414">
            <v>8190481</v>
          </cell>
          <cell r="I414">
            <v>593268</v>
          </cell>
          <cell r="J414">
            <v>593268</v>
          </cell>
          <cell r="K414">
            <v>593268</v>
          </cell>
          <cell r="N414">
            <v>593268</v>
          </cell>
          <cell r="O414">
            <v>593268</v>
          </cell>
          <cell r="P414">
            <v>593268</v>
          </cell>
          <cell r="Q414">
            <v>3559608</v>
          </cell>
          <cell r="R414">
            <v>593268</v>
          </cell>
          <cell r="S414">
            <v>593268</v>
          </cell>
          <cell r="T414">
            <v>593268</v>
          </cell>
          <cell r="U414">
            <v>593268</v>
          </cell>
          <cell r="V414">
            <v>457424</v>
          </cell>
          <cell r="W414">
            <v>1664533</v>
          </cell>
          <cell r="X414">
            <v>0</v>
          </cell>
          <cell r="Y414">
            <v>8054637</v>
          </cell>
        </row>
        <row r="415">
          <cell r="Q415" t="str">
            <v xml:space="preserve"> </v>
          </cell>
        </row>
        <row r="416">
          <cell r="A416">
            <v>4040</v>
          </cell>
          <cell r="C416" t="str">
            <v>Plačila obresti mednarodnim finančnim institucijam</v>
          </cell>
          <cell r="D416">
            <v>4415288.7713299999</v>
          </cell>
          <cell r="E416">
            <v>5157568</v>
          </cell>
          <cell r="F416">
            <v>-742279.2286700001</v>
          </cell>
          <cell r="G416">
            <v>111.01563468148304</v>
          </cell>
          <cell r="H416">
            <v>1.9427315716097553</v>
          </cell>
          <cell r="Q416">
            <v>0</v>
          </cell>
          <cell r="Y416">
            <v>0</v>
          </cell>
          <cell r="Z416" t="str">
            <v xml:space="preserve"> </v>
          </cell>
          <cell r="AA416">
            <v>0</v>
          </cell>
          <cell r="AB416">
            <v>-100</v>
          </cell>
        </row>
        <row r="417">
          <cell r="A417">
            <v>4041</v>
          </cell>
          <cell r="C417" t="str">
            <v xml:space="preserve">Plačila obresti tujim vladam </v>
          </cell>
          <cell r="D417">
            <v>175074.14835</v>
          </cell>
          <cell r="E417">
            <v>798862</v>
          </cell>
          <cell r="F417">
            <v>-623787.85164999997</v>
          </cell>
          <cell r="G417">
            <v>34.19123059955934</v>
          </cell>
          <cell r="H417">
            <v>-68.603094031625943</v>
          </cell>
          <cell r="Q417">
            <v>0</v>
          </cell>
          <cell r="Y417">
            <v>0</v>
          </cell>
          <cell r="Z417" t="str">
            <v xml:space="preserve"> </v>
          </cell>
          <cell r="AA417">
            <v>0</v>
          </cell>
          <cell r="AB417">
            <v>-100</v>
          </cell>
        </row>
        <row r="418">
          <cell r="A418">
            <v>4042</v>
          </cell>
          <cell r="C418" t="str">
            <v>Plačila obresti tujim bankam in finanč.instituc.</v>
          </cell>
          <cell r="D418">
            <v>3843861.3075500005</v>
          </cell>
          <cell r="E418">
            <v>3590379</v>
          </cell>
          <cell r="F418">
            <v>253482.30755000049</v>
          </cell>
          <cell r="G418">
            <v>177.55994747636288</v>
          </cell>
          <cell r="H418">
            <v>63.048620272142216</v>
          </cell>
          <cell r="Q418">
            <v>0</v>
          </cell>
          <cell r="Y418">
            <v>0</v>
          </cell>
          <cell r="Z418" t="str">
            <v xml:space="preserve"> </v>
          </cell>
          <cell r="AA418">
            <v>0</v>
          </cell>
          <cell r="AB418">
            <v>-100</v>
          </cell>
        </row>
        <row r="419">
          <cell r="A419">
            <v>4043</v>
          </cell>
          <cell r="C419" t="str">
            <v>Plačila obresti drugim tujim kreditodajalcem</v>
          </cell>
          <cell r="D419">
            <v>11721435.75</v>
          </cell>
          <cell r="E419">
            <v>16510820</v>
          </cell>
          <cell r="F419">
            <v>-4789384.25</v>
          </cell>
          <cell r="G419">
            <v>91.677387055430657</v>
          </cell>
          <cell r="H419">
            <v>-15.815071574443849</v>
          </cell>
          <cell r="Q419">
            <v>0</v>
          </cell>
          <cell r="Y419">
            <v>0</v>
          </cell>
          <cell r="Z419" t="str">
            <v xml:space="preserve"> </v>
          </cell>
          <cell r="AA419">
            <v>0</v>
          </cell>
          <cell r="AB419">
            <v>-100</v>
          </cell>
        </row>
        <row r="420">
          <cell r="A420">
            <v>4044</v>
          </cell>
          <cell r="C420" t="str">
            <v>Plačila obresti od vrednostnih papirjev, izdanih na tujih trgih</v>
          </cell>
          <cell r="D420">
            <v>5855604.1438100003</v>
          </cell>
          <cell r="E420">
            <v>0</v>
          </cell>
          <cell r="F420">
            <v>5855604.1438100003</v>
          </cell>
          <cell r="G420" t="str">
            <v>…</v>
          </cell>
          <cell r="H420" t="str">
            <v>…</v>
          </cell>
          <cell r="Q420">
            <v>0</v>
          </cell>
          <cell r="Y420" t="str">
            <v xml:space="preserve"> </v>
          </cell>
          <cell r="Z420" t="str">
            <v xml:space="preserve"> </v>
          </cell>
          <cell r="AA420" t="str">
            <v xml:space="preserve"> </v>
          </cell>
          <cell r="AB420" t="str">
            <v xml:space="preserve"> </v>
          </cell>
        </row>
        <row r="421">
          <cell r="Q421" t="str">
            <v xml:space="preserve"> </v>
          </cell>
        </row>
        <row r="422">
          <cell r="A422">
            <v>409</v>
          </cell>
          <cell r="C422" t="str">
            <v>SREDSTVA, IZLOČENA V REZERVE</v>
          </cell>
          <cell r="D422">
            <v>10341210.236819999</v>
          </cell>
          <cell r="E422">
            <v>9914000</v>
          </cell>
          <cell r="F422">
            <v>427210.23681999929</v>
          </cell>
          <cell r="G422">
            <v>110.38583147662287</v>
          </cell>
          <cell r="H422">
            <v>1.3643998867060247</v>
          </cell>
          <cell r="I422">
            <v>850000</v>
          </cell>
          <cell r="J422">
            <v>850000</v>
          </cell>
          <cell r="K422">
            <v>800000</v>
          </cell>
          <cell r="L422">
            <v>2500000</v>
          </cell>
          <cell r="N422">
            <v>666666.66666666663</v>
          </cell>
          <cell r="O422">
            <v>666666.66666666663</v>
          </cell>
          <cell r="P422">
            <v>666666.66666666663</v>
          </cell>
          <cell r="Q422">
            <v>4500000</v>
          </cell>
          <cell r="R422">
            <v>666666.66666666663</v>
          </cell>
          <cell r="S422">
            <v>666666.66666666663</v>
          </cell>
          <cell r="T422">
            <v>666666.66666666663</v>
          </cell>
          <cell r="U422">
            <v>666666.66666666663</v>
          </cell>
          <cell r="V422">
            <v>666666.66666666663</v>
          </cell>
          <cell r="W422">
            <v>666666.66666666663</v>
          </cell>
          <cell r="X422">
            <v>0</v>
          </cell>
          <cell r="Y422">
            <v>8500000.0000000019</v>
          </cell>
          <cell r="Z422" t="e">
            <v>#VALUE!</v>
          </cell>
          <cell r="AA422">
            <v>82.195408519359304</v>
          </cell>
          <cell r="AB422">
            <v>-23.751940149017344</v>
          </cell>
        </row>
        <row r="423">
          <cell r="C423" t="str">
            <v xml:space="preserve">                                 - dinamizirani sprejeti proračun</v>
          </cell>
          <cell r="D423">
            <v>1523979</v>
          </cell>
          <cell r="I423">
            <v>0</v>
          </cell>
          <cell r="J423">
            <v>0</v>
          </cell>
          <cell r="K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1033330</v>
          </cell>
          <cell r="W423">
            <v>1023979</v>
          </cell>
          <cell r="X423">
            <v>500000</v>
          </cell>
          <cell r="Y423">
            <v>2557309</v>
          </cell>
        </row>
        <row r="424">
          <cell r="D424" t="str">
            <v xml:space="preserve"> </v>
          </cell>
          <cell r="Q424" t="str">
            <v xml:space="preserve"> </v>
          </cell>
          <cell r="Y424" t="str">
            <v xml:space="preserve"> </v>
          </cell>
        </row>
        <row r="425">
          <cell r="A425">
            <v>4090</v>
          </cell>
          <cell r="C425" t="str">
            <v>Tekoča proračunska rezerva</v>
          </cell>
          <cell r="D425">
            <v>0</v>
          </cell>
          <cell r="E425">
            <v>2914000</v>
          </cell>
          <cell r="F425">
            <v>-2914000</v>
          </cell>
          <cell r="G425" t="str">
            <v>…</v>
          </cell>
          <cell r="H425" t="str">
            <v>…</v>
          </cell>
          <cell r="I425">
            <v>350000</v>
          </cell>
          <cell r="J425">
            <v>350000</v>
          </cell>
          <cell r="K425">
            <v>300000</v>
          </cell>
          <cell r="L425">
            <v>1000000</v>
          </cell>
          <cell r="N425">
            <v>166666.66666666666</v>
          </cell>
          <cell r="O425">
            <v>166666.66666666666</v>
          </cell>
          <cell r="P425">
            <v>166666.66666666666</v>
          </cell>
          <cell r="Q425">
            <v>1500000</v>
          </cell>
          <cell r="R425">
            <v>166666.66666666666</v>
          </cell>
          <cell r="S425">
            <v>166666.66666666666</v>
          </cell>
          <cell r="T425">
            <v>166666.66666666666</v>
          </cell>
          <cell r="U425">
            <v>166666.66666666666</v>
          </cell>
          <cell r="V425">
            <v>166666.66666666666</v>
          </cell>
          <cell r="W425">
            <v>166666.66666666666</v>
          </cell>
          <cell r="X425">
            <v>0</v>
          </cell>
          <cell r="Y425">
            <v>2500000</v>
          </cell>
          <cell r="Z425" t="str">
            <v xml:space="preserve"> </v>
          </cell>
          <cell r="AA425" t="str">
            <v>…</v>
          </cell>
          <cell r="AB425" t="str">
            <v>…</v>
          </cell>
        </row>
        <row r="426">
          <cell r="A426">
            <v>4091</v>
          </cell>
          <cell r="C426" t="str">
            <v>Rezerva za naravne nesreče</v>
          </cell>
          <cell r="D426">
            <v>10341210.236819999</v>
          </cell>
          <cell r="E426">
            <v>7000000</v>
          </cell>
          <cell r="F426">
            <v>3341210.2368199993</v>
          </cell>
          <cell r="G426">
            <v>110.38583147662287</v>
          </cell>
          <cell r="H426">
            <v>1.3643998867060247</v>
          </cell>
          <cell r="I426">
            <v>500000</v>
          </cell>
          <cell r="J426">
            <v>500000</v>
          </cell>
          <cell r="K426">
            <v>500000</v>
          </cell>
          <cell r="L426">
            <v>1500000</v>
          </cell>
          <cell r="N426">
            <v>500000</v>
          </cell>
          <cell r="O426">
            <v>500000</v>
          </cell>
          <cell r="P426">
            <v>500000</v>
          </cell>
          <cell r="Q426">
            <v>3000000</v>
          </cell>
          <cell r="R426">
            <v>500000</v>
          </cell>
          <cell r="S426">
            <v>500000</v>
          </cell>
          <cell r="T426">
            <v>500000</v>
          </cell>
          <cell r="U426">
            <v>500000</v>
          </cell>
          <cell r="V426">
            <v>500000</v>
          </cell>
          <cell r="W426">
            <v>500000</v>
          </cell>
          <cell r="X426">
            <v>0</v>
          </cell>
          <cell r="Y426">
            <v>6000000</v>
          </cell>
          <cell r="Z426" t="str">
            <v xml:space="preserve"> </v>
          </cell>
          <cell r="AA426">
            <v>58.02028836660655</v>
          </cell>
          <cell r="AB426">
            <v>-46.177840105188729</v>
          </cell>
        </row>
        <row r="427">
          <cell r="A427">
            <v>4092</v>
          </cell>
          <cell r="C427" t="str">
            <v>Druge rezerve</v>
          </cell>
          <cell r="D427">
            <v>0</v>
          </cell>
          <cell r="E427">
            <v>0</v>
          </cell>
          <cell r="F427">
            <v>0</v>
          </cell>
          <cell r="G427" t="str">
            <v>…</v>
          </cell>
          <cell r="H427" t="str">
            <v>…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 xml:space="preserve"> </v>
          </cell>
          <cell r="AA427" t="str">
            <v>…</v>
          </cell>
          <cell r="AB427" t="str">
            <v>…</v>
          </cell>
        </row>
        <row r="428">
          <cell r="Q428" t="str">
            <v xml:space="preserve"> </v>
          </cell>
        </row>
        <row r="429">
          <cell r="A429">
            <v>41</v>
          </cell>
          <cell r="C429" t="str">
            <v>TEKOČI TRANSFERI</v>
          </cell>
          <cell r="D429">
            <v>610041848.96235001</v>
          </cell>
          <cell r="E429">
            <v>617479667</v>
          </cell>
          <cell r="F429">
            <v>-7437818.0376499891</v>
          </cell>
          <cell r="G429">
            <v>105.48527487655497</v>
          </cell>
          <cell r="H429">
            <v>-3.1356520876446581</v>
          </cell>
          <cell r="I429">
            <v>52178491.982609995</v>
          </cell>
          <cell r="J429">
            <v>48179470.303500004</v>
          </cell>
          <cell r="K429">
            <v>49518334.83557</v>
          </cell>
          <cell r="L429">
            <v>149876297.12167999</v>
          </cell>
          <cell r="N429">
            <v>53227042.962459996</v>
          </cell>
          <cell r="O429">
            <v>49849918.004000001</v>
          </cell>
          <cell r="P429">
            <v>66684377.59499</v>
          </cell>
          <cell r="Q429">
            <v>319637635.68313003</v>
          </cell>
          <cell r="R429">
            <v>49585239.646369994</v>
          </cell>
          <cell r="S429">
            <v>52036901.006230004</v>
          </cell>
          <cell r="T429">
            <v>49210524.512610003</v>
          </cell>
          <cell r="U429">
            <v>41412486.216960005</v>
          </cell>
          <cell r="V429">
            <v>43766906.400247999</v>
          </cell>
          <cell r="W429">
            <v>39359464.174250484</v>
          </cell>
          <cell r="X429">
            <v>12481000</v>
          </cell>
          <cell r="Y429">
            <v>607490157.63979852</v>
          </cell>
          <cell r="Z429" t="e">
            <v>#VALUE!</v>
          </cell>
          <cell r="AA429">
            <v>99.581718643255073</v>
          </cell>
          <cell r="AB429">
            <v>-7.623637622212371</v>
          </cell>
        </row>
        <row r="430">
          <cell r="C430" t="str">
            <v xml:space="preserve">                                 - dinamizirani sprejeti proračun</v>
          </cell>
          <cell r="D430">
            <v>622568976</v>
          </cell>
          <cell r="I430">
            <v>52202410</v>
          </cell>
          <cell r="J430">
            <v>52202410</v>
          </cell>
          <cell r="K430">
            <v>52202410</v>
          </cell>
          <cell r="N430">
            <v>52202410</v>
          </cell>
          <cell r="O430">
            <v>52202410</v>
          </cell>
          <cell r="P430">
            <v>52202410</v>
          </cell>
          <cell r="Q430">
            <v>313214460</v>
          </cell>
          <cell r="R430">
            <v>52202410</v>
          </cell>
          <cell r="S430">
            <v>52202410</v>
          </cell>
          <cell r="T430">
            <v>52202410</v>
          </cell>
          <cell r="U430">
            <v>52202410</v>
          </cell>
          <cell r="V430">
            <v>46866606</v>
          </cell>
          <cell r="W430">
            <v>42862302</v>
          </cell>
          <cell r="X430">
            <v>5480164</v>
          </cell>
          <cell r="Y430">
            <v>617233172</v>
          </cell>
        </row>
        <row r="431">
          <cell r="Q431" t="str">
            <v xml:space="preserve"> </v>
          </cell>
        </row>
        <row r="432">
          <cell r="A432">
            <v>410</v>
          </cell>
          <cell r="C432" t="str">
            <v>SUBVENCIJE</v>
          </cell>
          <cell r="D432">
            <v>49554531.673899993</v>
          </cell>
          <cell r="E432">
            <v>62439168</v>
          </cell>
          <cell r="F432">
            <v>-12884636.326100007</v>
          </cell>
          <cell r="G432">
            <v>84.894054306403476</v>
          </cell>
          <cell r="H432">
            <v>-22.044027266847138</v>
          </cell>
          <cell r="I432">
            <v>0</v>
          </cell>
          <cell r="J432">
            <v>1897243.5510599997</v>
          </cell>
          <cell r="K432">
            <v>2804991.4123299997</v>
          </cell>
          <cell r="L432">
            <v>4702234.9633899992</v>
          </cell>
          <cell r="N432">
            <v>3051027.82278</v>
          </cell>
          <cell r="O432">
            <v>4730840.1845399998</v>
          </cell>
          <cell r="P432">
            <v>3858301.3584799999</v>
          </cell>
          <cell r="Q432">
            <v>16342404.329189997</v>
          </cell>
          <cell r="R432">
            <v>2933851.0799099999</v>
          </cell>
          <cell r="S432">
            <v>3353262.4417099999</v>
          </cell>
          <cell r="T432">
            <v>2977167.8297700002</v>
          </cell>
          <cell r="U432">
            <v>4430722.6374100009</v>
          </cell>
          <cell r="V432">
            <v>5527824</v>
          </cell>
          <cell r="W432">
            <v>5500000</v>
          </cell>
          <cell r="X432">
            <v>8216000</v>
          </cell>
          <cell r="Y432">
            <v>49281232.31798999</v>
          </cell>
          <cell r="Z432" t="e">
            <v>#VALUE!</v>
          </cell>
          <cell r="AA432">
            <v>99.448487662624913</v>
          </cell>
          <cell r="AB432">
            <v>-7.7472285133349601</v>
          </cell>
        </row>
        <row r="433">
          <cell r="C433" t="str">
            <v xml:space="preserve">                                 - dinamizirani sprejeti proračun</v>
          </cell>
          <cell r="D433">
            <v>11432461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8179105</v>
          </cell>
          <cell r="W433">
            <v>7157514</v>
          </cell>
          <cell r="X433">
            <v>4274947</v>
          </cell>
          <cell r="Y433">
            <v>19611566</v>
          </cell>
        </row>
        <row r="434">
          <cell r="D434" t="str">
            <v xml:space="preserve"> </v>
          </cell>
          <cell r="Q434" t="str">
            <v xml:space="preserve"> </v>
          </cell>
          <cell r="Y434" t="str">
            <v xml:space="preserve"> </v>
          </cell>
        </row>
        <row r="435">
          <cell r="A435">
            <v>4100</v>
          </cell>
          <cell r="C435" t="str">
            <v>Subvencije javnim podjetjem</v>
          </cell>
          <cell r="D435">
            <v>14501229.34317</v>
          </cell>
          <cell r="E435">
            <v>15601297</v>
          </cell>
          <cell r="F435">
            <v>-1100067.6568299998</v>
          </cell>
          <cell r="G435">
            <v>75.380211425650074</v>
          </cell>
          <cell r="H435">
            <v>-30.780338452111963</v>
          </cell>
          <cell r="I435">
            <v>0</v>
          </cell>
          <cell r="J435">
            <v>3400.96</v>
          </cell>
          <cell r="K435">
            <v>1854554.7149199999</v>
          </cell>
          <cell r="L435">
            <v>1857955.6749199999</v>
          </cell>
          <cell r="N435">
            <v>962134.09400000004</v>
          </cell>
          <cell r="O435">
            <v>1882481.96</v>
          </cell>
          <cell r="P435">
            <v>1336451.87858</v>
          </cell>
          <cell r="Q435">
            <v>6039023.6074999999</v>
          </cell>
          <cell r="R435">
            <v>1027341.7924599999</v>
          </cell>
          <cell r="S435">
            <v>805308.41243999999</v>
          </cell>
          <cell r="T435">
            <v>861956.66817999992</v>
          </cell>
          <cell r="U435">
            <v>1560171.9922600002</v>
          </cell>
          <cell r="V435">
            <v>2107814</v>
          </cell>
          <cell r="W435">
            <v>1000000</v>
          </cell>
          <cell r="X435">
            <v>1516000</v>
          </cell>
          <cell r="Y435">
            <v>14917616.47284</v>
          </cell>
          <cell r="Z435" t="str">
            <v xml:space="preserve"> </v>
          </cell>
          <cell r="AA435">
            <v>102.87139193385777</v>
          </cell>
          <cell r="AB435">
            <v>-4.5719926402061617</v>
          </cell>
        </row>
        <row r="436">
          <cell r="C436" t="str">
            <v xml:space="preserve">                                 - dinamizirani sprejeti proračun</v>
          </cell>
          <cell r="D436">
            <v>1378020</v>
          </cell>
          <cell r="I436">
            <v>0</v>
          </cell>
          <cell r="J436">
            <v>0</v>
          </cell>
          <cell r="K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2871502</v>
          </cell>
          <cell r="W436">
            <v>1219883</v>
          </cell>
          <cell r="X436">
            <v>158137</v>
          </cell>
          <cell r="Y436">
            <v>4249522</v>
          </cell>
        </row>
        <row r="437">
          <cell r="A437">
            <v>410000</v>
          </cell>
          <cell r="C437" t="str">
            <v>Subvencioniranje cen javnim podjetjem</v>
          </cell>
          <cell r="D437">
            <v>10036976.314505862</v>
          </cell>
          <cell r="E437" t="str">
            <v xml:space="preserve"> </v>
          </cell>
          <cell r="G437" t="str">
            <v>…</v>
          </cell>
          <cell r="H437" t="str">
            <v>…</v>
          </cell>
          <cell r="I437">
            <v>0</v>
          </cell>
          <cell r="J437">
            <v>0</v>
          </cell>
          <cell r="K437">
            <v>1565911.30192</v>
          </cell>
          <cell r="N437">
            <v>836007.09400000004</v>
          </cell>
          <cell r="O437">
            <v>790916.08600000001</v>
          </cell>
          <cell r="P437">
            <v>803001.73858</v>
          </cell>
          <cell r="Q437">
            <v>3995836.2205000003</v>
          </cell>
          <cell r="R437">
            <v>685184.07155999995</v>
          </cell>
          <cell r="S437">
            <v>640044.81544000003</v>
          </cell>
          <cell r="T437">
            <v>532322.58418000001</v>
          </cell>
          <cell r="U437">
            <v>813111.31625999999</v>
          </cell>
          <cell r="V437">
            <v>1768321</v>
          </cell>
          <cell r="W437">
            <v>838935.97822198726</v>
          </cell>
          <cell r="X437">
            <v>1271826.9429845328</v>
          </cell>
          <cell r="Y437">
            <v>10545582.929146519</v>
          </cell>
          <cell r="Z437" t="str">
            <v xml:space="preserve"> </v>
          </cell>
        </row>
        <row r="438">
          <cell r="A438">
            <v>410001</v>
          </cell>
          <cell r="C438" t="str">
            <v>Subvencioniranje obresti  javnim podjetjem</v>
          </cell>
          <cell r="D438">
            <v>0</v>
          </cell>
          <cell r="E438" t="str">
            <v xml:space="preserve"> </v>
          </cell>
          <cell r="G438" t="str">
            <v>…</v>
          </cell>
          <cell r="H438" t="str">
            <v>…</v>
          </cell>
          <cell r="I438">
            <v>0</v>
          </cell>
          <cell r="J438">
            <v>0</v>
          </cell>
          <cell r="K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 xml:space="preserve"> </v>
          </cell>
        </row>
        <row r="439">
          <cell r="A439">
            <v>410002</v>
          </cell>
          <cell r="C439" t="str">
            <v xml:space="preserve">Subvencioniranje prispevkov za socialno varnost </v>
          </cell>
          <cell r="D439">
            <v>9150</v>
          </cell>
          <cell r="E439" t="str">
            <v xml:space="preserve"> </v>
          </cell>
          <cell r="G439" t="str">
            <v>…</v>
          </cell>
          <cell r="H439" t="str">
            <v>…</v>
          </cell>
          <cell r="I439">
            <v>0</v>
          </cell>
          <cell r="J439">
            <v>0</v>
          </cell>
          <cell r="K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9150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9150</v>
          </cell>
          <cell r="Z439" t="str">
            <v xml:space="preserve"> </v>
          </cell>
        </row>
        <row r="440">
          <cell r="A440">
            <v>410003</v>
          </cell>
          <cell r="C440" t="str">
            <v xml:space="preserve">Sredstva za preusposabljanje presežnih delavcev </v>
          </cell>
          <cell r="D440">
            <v>21172.458316030967</v>
          </cell>
          <cell r="E440" t="str">
            <v xml:space="preserve"> </v>
          </cell>
          <cell r="G440">
            <v>15.478106402220579</v>
          </cell>
          <cell r="H440">
            <v>-85.786862807878251</v>
          </cell>
          <cell r="I440">
            <v>0</v>
          </cell>
          <cell r="J440">
            <v>3060.96</v>
          </cell>
          <cell r="K440">
            <v>413.41300000000001</v>
          </cell>
          <cell r="N440">
            <v>0</v>
          </cell>
          <cell r="O440">
            <v>5060</v>
          </cell>
          <cell r="P440">
            <v>2756.66</v>
          </cell>
          <cell r="Q440">
            <v>11291.032999999999</v>
          </cell>
          <cell r="R440">
            <v>1190</v>
          </cell>
          <cell r="S440">
            <v>0</v>
          </cell>
          <cell r="T440">
            <v>1800.7</v>
          </cell>
          <cell r="U440">
            <v>1375.9639999999999</v>
          </cell>
          <cell r="V440">
            <v>2893</v>
          </cell>
          <cell r="W440">
            <v>1372.5119958402402</v>
          </cell>
          <cell r="X440">
            <v>2080.7281856938039</v>
          </cell>
          <cell r="Y440">
            <v>22003.937181534042</v>
          </cell>
          <cell r="Z440" t="str">
            <v xml:space="preserve"> </v>
          </cell>
        </row>
        <row r="441">
          <cell r="A441">
            <v>410005</v>
          </cell>
          <cell r="C441" t="str">
            <v>Sredstva za prestrukturiranje in prenovo proizvodnje</v>
          </cell>
          <cell r="D441">
            <v>0</v>
          </cell>
          <cell r="E441" t="str">
            <v xml:space="preserve"> </v>
          </cell>
          <cell r="G441" t="str">
            <v>…</v>
          </cell>
          <cell r="H441" t="str">
            <v>…</v>
          </cell>
          <cell r="I441">
            <v>0</v>
          </cell>
          <cell r="J441">
            <v>0</v>
          </cell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 xml:space="preserve"> </v>
          </cell>
        </row>
        <row r="442">
          <cell r="A442">
            <v>410006</v>
          </cell>
          <cell r="C442" t="str">
            <v xml:space="preserve">Sredstva za zapiranje proizvodnje </v>
          </cell>
          <cell r="D442">
            <v>1630082.8960261184</v>
          </cell>
          <cell r="E442" t="str">
            <v xml:space="preserve"> </v>
          </cell>
          <cell r="G442">
            <v>112.9102553397924</v>
          </cell>
          <cell r="H442">
            <v>3.682511790442959</v>
          </cell>
          <cell r="I442">
            <v>0</v>
          </cell>
          <cell r="J442">
            <v>0</v>
          </cell>
          <cell r="K442">
            <v>79000</v>
          </cell>
          <cell r="N442">
            <v>42000</v>
          </cell>
          <cell r="O442">
            <v>529577.18700000003</v>
          </cell>
          <cell r="P442">
            <v>47000</v>
          </cell>
          <cell r="Q442">
            <v>697577.18700000003</v>
          </cell>
          <cell r="R442">
            <v>35000</v>
          </cell>
          <cell r="S442">
            <v>0</v>
          </cell>
          <cell r="T442">
            <v>66658.528999999995</v>
          </cell>
          <cell r="U442">
            <v>603534.99400000006</v>
          </cell>
          <cell r="V442">
            <v>119300</v>
          </cell>
          <cell r="W442">
            <v>56598.921916260158</v>
          </cell>
          <cell r="X442">
            <v>85803.965625050405</v>
          </cell>
          <cell r="Y442">
            <v>1664473.5975413106</v>
          </cell>
          <cell r="Z442" t="str">
            <v xml:space="preserve"> </v>
          </cell>
        </row>
        <row r="443">
          <cell r="A443">
            <v>410007</v>
          </cell>
          <cell r="C443" t="str">
            <v xml:space="preserve">Subvencioniranje glavnic dolga </v>
          </cell>
          <cell r="D443">
            <v>0</v>
          </cell>
          <cell r="E443" t="str">
            <v xml:space="preserve"> </v>
          </cell>
          <cell r="G443" t="str">
            <v>…</v>
          </cell>
          <cell r="H443" t="str">
            <v>…</v>
          </cell>
          <cell r="I443">
            <v>0</v>
          </cell>
          <cell r="J443">
            <v>0</v>
          </cell>
          <cell r="K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 xml:space="preserve"> </v>
          </cell>
        </row>
        <row r="444">
          <cell r="A444">
            <v>410015</v>
          </cell>
          <cell r="C444" t="str">
            <v xml:space="preserve">Sredstva za izvajanje ekoloških programov </v>
          </cell>
          <cell r="D444">
            <v>234445.23336207785</v>
          </cell>
          <cell r="E444" t="str">
            <v xml:space="preserve"> </v>
          </cell>
          <cell r="G444">
            <v>61.267563558602674</v>
          </cell>
          <cell r="H444">
            <v>-43.739611057297822</v>
          </cell>
          <cell r="I444">
            <v>0</v>
          </cell>
          <cell r="J444">
            <v>0</v>
          </cell>
          <cell r="K444">
            <v>0</v>
          </cell>
          <cell r="N444">
            <v>0</v>
          </cell>
          <cell r="O444">
            <v>45000</v>
          </cell>
          <cell r="P444">
            <v>0</v>
          </cell>
          <cell r="Q444">
            <v>45000</v>
          </cell>
          <cell r="R444">
            <v>0</v>
          </cell>
          <cell r="S444">
            <v>93000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138000</v>
          </cell>
          <cell r="Z444" t="str">
            <v xml:space="preserve"> </v>
          </cell>
        </row>
        <row r="445">
          <cell r="A445">
            <v>410099</v>
          </cell>
          <cell r="C445" t="str">
            <v>Druge subvencije javnim podjetjem</v>
          </cell>
          <cell r="D445">
            <v>2569402.4409599113</v>
          </cell>
          <cell r="E445" t="str">
            <v xml:space="preserve"> </v>
          </cell>
          <cell r="G445">
            <v>15.23772331465916</v>
          </cell>
          <cell r="H445">
            <v>-86.007600262020972</v>
          </cell>
          <cell r="I445">
            <v>0</v>
          </cell>
          <cell r="J445">
            <v>340</v>
          </cell>
          <cell r="K445">
            <v>209230</v>
          </cell>
          <cell r="N445">
            <v>84127</v>
          </cell>
          <cell r="O445">
            <v>511928.68700000003</v>
          </cell>
          <cell r="P445">
            <v>483693.48</v>
          </cell>
          <cell r="Q445">
            <v>1289319.1669999999</v>
          </cell>
          <cell r="R445">
            <v>296817.72090000001</v>
          </cell>
          <cell r="S445">
            <v>72263.596999999994</v>
          </cell>
          <cell r="T445">
            <v>261174.85499999998</v>
          </cell>
          <cell r="U445">
            <v>142149.71799999999</v>
          </cell>
          <cell r="V445">
            <v>217300</v>
          </cell>
          <cell r="W445">
            <v>103092.58786591227</v>
          </cell>
          <cell r="X445">
            <v>156288.36320472299</v>
          </cell>
          <cell r="Y445">
            <v>2538406.008970635</v>
          </cell>
          <cell r="Z445" t="str">
            <v xml:space="preserve"> </v>
          </cell>
        </row>
        <row r="446">
          <cell r="Q446" t="str">
            <v xml:space="preserve"> </v>
          </cell>
        </row>
        <row r="447">
          <cell r="A447">
            <v>4101</v>
          </cell>
          <cell r="C447" t="str">
            <v>Subvencije finančnim institucijam</v>
          </cell>
          <cell r="D447">
            <v>0</v>
          </cell>
          <cell r="E447">
            <v>0</v>
          </cell>
          <cell r="F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 xml:space="preserve"> </v>
          </cell>
        </row>
        <row r="448">
          <cell r="C448" t="str">
            <v xml:space="preserve"> </v>
          </cell>
          <cell r="Q448" t="str">
            <v xml:space="preserve"> </v>
          </cell>
        </row>
        <row r="449">
          <cell r="A449">
            <v>4102</v>
          </cell>
          <cell r="C449" t="str">
            <v>Subvencije privatnim podjetjem in zasebnikom</v>
          </cell>
          <cell r="D449">
            <v>35053302.330730006</v>
          </cell>
          <cell r="E449">
            <v>46837871</v>
          </cell>
          <cell r="F449">
            <v>-11784568.669269994</v>
          </cell>
          <cell r="G449">
            <v>89.570768235767261</v>
          </cell>
          <cell r="H449">
            <v>-17.749524117752742</v>
          </cell>
          <cell r="I449">
            <v>0</v>
          </cell>
          <cell r="J449">
            <v>1893842.5910599998</v>
          </cell>
          <cell r="K449">
            <v>950436.69740999979</v>
          </cell>
          <cell r="L449">
            <v>2844279.2884699996</v>
          </cell>
          <cell r="N449">
            <v>2088893.72878</v>
          </cell>
          <cell r="O449">
            <v>2848358.2245400003</v>
          </cell>
          <cell r="P449">
            <v>2521849.4798999997</v>
          </cell>
          <cell r="Q449">
            <v>10303380.721689999</v>
          </cell>
          <cell r="R449">
            <v>1906509.2874499999</v>
          </cell>
          <cell r="S449">
            <v>2547954.0292699998</v>
          </cell>
          <cell r="T449">
            <v>2115211.1615900001</v>
          </cell>
          <cell r="U449">
            <v>2870550.6451500007</v>
          </cell>
          <cell r="V449">
            <v>3420010</v>
          </cell>
          <cell r="W449">
            <v>4500000</v>
          </cell>
          <cell r="X449">
            <v>6700000</v>
          </cell>
          <cell r="Y449">
            <v>34363615.845150001</v>
          </cell>
          <cell r="Z449" t="str">
            <v xml:space="preserve"> </v>
          </cell>
          <cell r="AA449">
            <v>98.032463591952705</v>
          </cell>
          <cell r="AB449">
            <v>-9.0607944416023116</v>
          </cell>
        </row>
        <row r="450">
          <cell r="C450" t="str">
            <v xml:space="preserve">                                 - dinamizirani sprejeti proračun</v>
          </cell>
          <cell r="D450">
            <v>10054441</v>
          </cell>
          <cell r="I450">
            <v>0</v>
          </cell>
          <cell r="J450">
            <v>0</v>
          </cell>
          <cell r="K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5307603</v>
          </cell>
          <cell r="W450">
            <v>5937631</v>
          </cell>
          <cell r="X450">
            <v>4116810</v>
          </cell>
          <cell r="Y450">
            <v>15362044</v>
          </cell>
        </row>
        <row r="451">
          <cell r="A451">
            <v>410200</v>
          </cell>
          <cell r="C451" t="str">
            <v>Subvencioniranje cen privat.podj.in zasebnikom</v>
          </cell>
          <cell r="D451">
            <v>1646972.6071116617</v>
          </cell>
          <cell r="E451" t="str">
            <v xml:space="preserve"> </v>
          </cell>
          <cell r="G451">
            <v>23.429443354923446</v>
          </cell>
          <cell r="H451">
            <v>-78.485359637352204</v>
          </cell>
          <cell r="I451">
            <v>0</v>
          </cell>
          <cell r="J451">
            <v>0</v>
          </cell>
          <cell r="K451">
            <v>0</v>
          </cell>
          <cell r="N451">
            <v>349797.56949999998</v>
          </cell>
          <cell r="O451">
            <v>157773.09049999999</v>
          </cell>
          <cell r="P451">
            <v>-2905.54</v>
          </cell>
          <cell r="Q451">
            <v>504665.12</v>
          </cell>
          <cell r="R451">
            <v>110.96</v>
          </cell>
          <cell r="S451">
            <v>622784.28</v>
          </cell>
          <cell r="T451">
            <v>188627.239</v>
          </cell>
          <cell r="U451">
            <v>90471.771280000001</v>
          </cell>
          <cell r="V451">
            <v>41450</v>
          </cell>
          <cell r="W451">
            <v>54539.314212531543</v>
          </cell>
          <cell r="X451">
            <v>81202.978938658081</v>
          </cell>
          <cell r="Y451">
            <v>1583851.6634311897</v>
          </cell>
          <cell r="Z451" t="str">
            <v xml:space="preserve"> </v>
          </cell>
        </row>
        <row r="452">
          <cell r="A452">
            <v>410201</v>
          </cell>
          <cell r="C452" t="str">
            <v>Subvencioniranje obresti privat.podj.in zasebnikom</v>
          </cell>
          <cell r="D452">
            <v>801060.78899999999</v>
          </cell>
          <cell r="E452" t="str">
            <v xml:space="preserve"> </v>
          </cell>
          <cell r="G452">
            <v>55.522678066014485</v>
          </cell>
          <cell r="H452">
            <v>-49.014988001823248</v>
          </cell>
          <cell r="I452">
            <v>0</v>
          </cell>
          <cell r="J452">
            <v>800000</v>
          </cell>
          <cell r="K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800000</v>
          </cell>
          <cell r="R452">
            <v>0</v>
          </cell>
          <cell r="S452">
            <v>642.82600000000002</v>
          </cell>
          <cell r="T452">
            <v>0</v>
          </cell>
          <cell r="U452">
            <v>384.71300000000002</v>
          </cell>
          <cell r="V452">
            <v>35</v>
          </cell>
          <cell r="W452">
            <v>46.052496922523616</v>
          </cell>
          <cell r="X452">
            <v>68.56705097353516</v>
          </cell>
          <cell r="Y452">
            <v>801177.15854789608</v>
          </cell>
          <cell r="Z452" t="str">
            <v xml:space="preserve"> </v>
          </cell>
        </row>
        <row r="453">
          <cell r="A453">
            <v>410202</v>
          </cell>
          <cell r="C453" t="str">
            <v xml:space="preserve">Subvencioniranje prispevkov za socialno varnost </v>
          </cell>
          <cell r="D453">
            <v>2682563.1137700002</v>
          </cell>
          <cell r="E453" t="str">
            <v xml:space="preserve"> </v>
          </cell>
          <cell r="G453">
            <v>343.6886028395171</v>
          </cell>
          <cell r="H453">
            <v>215.60018626218277</v>
          </cell>
          <cell r="I453">
            <v>0</v>
          </cell>
          <cell r="J453">
            <v>199981.06009000001</v>
          </cell>
          <cell r="K453">
            <v>170018.93990999999</v>
          </cell>
          <cell r="N453">
            <v>170000</v>
          </cell>
          <cell r="O453">
            <v>280000</v>
          </cell>
          <cell r="P453">
            <v>147413.04609000002</v>
          </cell>
          <cell r="Q453">
            <v>967413.04609000008</v>
          </cell>
          <cell r="R453">
            <v>233064.253</v>
          </cell>
          <cell r="S453">
            <v>287028.34576999996</v>
          </cell>
          <cell r="T453">
            <v>275400.78490999999</v>
          </cell>
          <cell r="U453">
            <v>251925.14499999999</v>
          </cell>
          <cell r="V453">
            <v>250000</v>
          </cell>
          <cell r="W453">
            <v>328946.40658945439</v>
          </cell>
          <cell r="X453">
            <v>489764.64981096546</v>
          </cell>
          <cell r="Y453">
            <v>3083542.63117042</v>
          </cell>
          <cell r="Z453" t="str">
            <v xml:space="preserve"> </v>
          </cell>
        </row>
        <row r="454">
          <cell r="A454">
            <v>410204</v>
          </cell>
          <cell r="C454" t="str">
            <v>Pokrivanje izgub privatnim podjetjem</v>
          </cell>
          <cell r="D454">
            <v>5562</v>
          </cell>
          <cell r="G454" t="str">
            <v>…</v>
          </cell>
          <cell r="H454" t="str">
            <v>…</v>
          </cell>
          <cell r="I454">
            <v>0</v>
          </cell>
          <cell r="J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5562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5562</v>
          </cell>
        </row>
        <row r="455">
          <cell r="A455">
            <v>410205</v>
          </cell>
          <cell r="C455" t="str">
            <v>Sredstva za prestrukturiranje in prenovo proizvodnje</v>
          </cell>
          <cell r="D455">
            <v>1653000</v>
          </cell>
          <cell r="E455" t="str">
            <v xml:space="preserve"> </v>
          </cell>
          <cell r="G455">
            <v>586.44560616689739</v>
          </cell>
          <cell r="H455">
            <v>438.51754468952925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712000</v>
          </cell>
          <cell r="Q455">
            <v>712000</v>
          </cell>
          <cell r="R455">
            <v>0</v>
          </cell>
          <cell r="S455">
            <v>0</v>
          </cell>
          <cell r="T455">
            <v>0</v>
          </cell>
          <cell r="U455">
            <v>500000</v>
          </cell>
          <cell r="V455">
            <v>391000</v>
          </cell>
          <cell r="W455">
            <v>514472.17990590667</v>
          </cell>
          <cell r="X455">
            <v>765991.91230434994</v>
          </cell>
          <cell r="Y455">
            <v>2883464.0922102565</v>
          </cell>
          <cell r="Z455" t="str">
            <v xml:space="preserve"> </v>
          </cell>
        </row>
        <row r="456">
          <cell r="A456">
            <v>410206</v>
          </cell>
          <cell r="C456" t="str">
            <v>Sredstva za zapiranje proizvodnje</v>
          </cell>
          <cell r="D456">
            <v>989085</v>
          </cell>
          <cell r="E456" t="str">
            <v xml:space="preserve"> </v>
          </cell>
          <cell r="G456">
            <v>90.286170698311281</v>
          </cell>
          <cell r="H456">
            <v>-17.0925888904396</v>
          </cell>
          <cell r="I456">
            <v>0</v>
          </cell>
          <cell r="J456">
            <v>164685</v>
          </cell>
          <cell r="K456">
            <v>82800</v>
          </cell>
          <cell r="N456">
            <v>82400</v>
          </cell>
          <cell r="O456">
            <v>82400</v>
          </cell>
          <cell r="P456">
            <v>82400</v>
          </cell>
          <cell r="Q456">
            <v>494685</v>
          </cell>
          <cell r="R456">
            <v>82400</v>
          </cell>
          <cell r="S456">
            <v>82400</v>
          </cell>
          <cell r="T456">
            <v>82400</v>
          </cell>
          <cell r="U456">
            <v>82400</v>
          </cell>
          <cell r="V456">
            <v>82400</v>
          </cell>
          <cell r="W456">
            <v>108420.73561188417</v>
          </cell>
          <cell r="X456">
            <v>161426.42857769423</v>
          </cell>
          <cell r="Y456">
            <v>1176532.1641895785</v>
          </cell>
          <cell r="Z456" t="str">
            <v xml:space="preserve"> </v>
          </cell>
        </row>
        <row r="457">
          <cell r="A457">
            <v>410207</v>
          </cell>
          <cell r="C457" t="str">
            <v>Regresiranje tekoče proizvodnje</v>
          </cell>
          <cell r="D457">
            <v>200</v>
          </cell>
          <cell r="E457" t="str">
            <v xml:space="preserve"> </v>
          </cell>
          <cell r="G457" t="str">
            <v>…</v>
          </cell>
          <cell r="H457" t="str">
            <v>…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200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200</v>
          </cell>
          <cell r="Z457" t="str">
            <v xml:space="preserve"> </v>
          </cell>
        </row>
        <row r="458">
          <cell r="A458">
            <v>410208</v>
          </cell>
          <cell r="C458" t="str">
            <v>Sredstva za pripravo brezposelnih na zaposlitev</v>
          </cell>
          <cell r="D458">
            <v>2073932.2350500003</v>
          </cell>
          <cell r="E458" t="str">
            <v xml:space="preserve"> </v>
          </cell>
          <cell r="G458">
            <v>54.761839681636161</v>
          </cell>
          <cell r="H458">
            <v>-49.713645838717945</v>
          </cell>
          <cell r="I458">
            <v>0</v>
          </cell>
          <cell r="J458">
            <v>163394.25007000001</v>
          </cell>
          <cell r="K458">
            <v>229144.26029999997</v>
          </cell>
          <cell r="N458">
            <v>187092.17043999996</v>
          </cell>
          <cell r="O458">
            <v>180598.61882000003</v>
          </cell>
          <cell r="P458">
            <v>175731.67872</v>
          </cell>
          <cell r="Q458">
            <v>935960.97834999999</v>
          </cell>
          <cell r="R458">
            <v>175531.56590000002</v>
          </cell>
          <cell r="S458">
            <v>204106.88187000004</v>
          </cell>
          <cell r="T458">
            <v>144432.09948000003</v>
          </cell>
          <cell r="U458">
            <v>123905.56163000001</v>
          </cell>
          <cell r="V458">
            <v>190550</v>
          </cell>
          <cell r="W458">
            <v>250722.95110248215</v>
          </cell>
          <cell r="X458">
            <v>373298.61608591786</v>
          </cell>
          <cell r="Y458">
            <v>2398508.6544184</v>
          </cell>
          <cell r="Z458" t="str">
            <v xml:space="preserve"> </v>
          </cell>
        </row>
        <row r="459">
          <cell r="A459">
            <v>410209</v>
          </cell>
          <cell r="C459" t="str">
            <v>Sredstva za preusposabljanje zaposlenih</v>
          </cell>
          <cell r="D459">
            <v>96422.002010000011</v>
          </cell>
          <cell r="E459" t="str">
            <v xml:space="preserve"> </v>
          </cell>
          <cell r="G459">
            <v>194.16110136528673</v>
          </cell>
          <cell r="H459">
            <v>78.293022374000657</v>
          </cell>
          <cell r="I459">
            <v>0</v>
          </cell>
          <cell r="J459">
            <v>7857.99</v>
          </cell>
          <cell r="K459">
            <v>0</v>
          </cell>
          <cell r="N459">
            <v>2949.3330000000001</v>
          </cell>
          <cell r="O459">
            <v>0</v>
          </cell>
          <cell r="P459">
            <v>22134.665000000001</v>
          </cell>
          <cell r="Q459">
            <v>32941.987999999998</v>
          </cell>
          <cell r="R459">
            <v>0</v>
          </cell>
          <cell r="S459">
            <v>20683.980500000001</v>
          </cell>
          <cell r="T459">
            <v>0</v>
          </cell>
          <cell r="U459">
            <v>15654.767</v>
          </cell>
          <cell r="V459">
            <v>1000</v>
          </cell>
          <cell r="W459">
            <v>1315.7856263578176</v>
          </cell>
          <cell r="X459">
            <v>1959.0585992438619</v>
          </cell>
          <cell r="Y459">
            <v>73555.579725601681</v>
          </cell>
          <cell r="Z459" t="str">
            <v xml:space="preserve"> </v>
          </cell>
        </row>
        <row r="460">
          <cell r="A460">
            <v>410210</v>
          </cell>
          <cell r="C460" t="str">
            <v>Sredstva za zaposlovanje invalidnih oseb</v>
          </cell>
          <cell r="D460">
            <v>1683985.8535199999</v>
          </cell>
          <cell r="E460" t="str">
            <v xml:space="preserve"> </v>
          </cell>
          <cell r="G460">
            <v>93.636858160402497</v>
          </cell>
          <cell r="H460">
            <v>-14.015740899538571</v>
          </cell>
          <cell r="I460">
            <v>0</v>
          </cell>
          <cell r="J460">
            <v>118832.73288</v>
          </cell>
          <cell r="K460">
            <v>148488.24498000002</v>
          </cell>
          <cell r="N460">
            <v>122247.61025999999</v>
          </cell>
          <cell r="O460">
            <v>158000.85815000001</v>
          </cell>
          <cell r="P460">
            <v>145971.84105000002</v>
          </cell>
          <cell r="Q460">
            <v>693541.28732</v>
          </cell>
          <cell r="R460">
            <v>155443.12251999998</v>
          </cell>
          <cell r="S460">
            <v>170711.38316</v>
          </cell>
          <cell r="T460">
            <v>143651.60165</v>
          </cell>
          <cell r="U460">
            <v>182969.25245999999</v>
          </cell>
          <cell r="V460">
            <v>126000</v>
          </cell>
          <cell r="W460">
            <v>165788.98892108502</v>
          </cell>
          <cell r="X460">
            <v>246841.3835047266</v>
          </cell>
          <cell r="Y460">
            <v>1884947.0195358114</v>
          </cell>
          <cell r="Z460" t="str">
            <v xml:space="preserve"> </v>
          </cell>
        </row>
        <row r="461">
          <cell r="A461">
            <v>410211</v>
          </cell>
          <cell r="C461" t="str">
            <v>Sredstva za izvajanje javnih del</v>
          </cell>
          <cell r="D461">
            <v>4907385.2573300004</v>
          </cell>
          <cell r="E461" t="str">
            <v xml:space="preserve"> </v>
          </cell>
          <cell r="G461">
            <v>75.882194029849543</v>
          </cell>
          <cell r="H461">
            <v>-30.319381056152864</v>
          </cell>
          <cell r="I461">
            <v>0</v>
          </cell>
          <cell r="J461">
            <v>393493.53721999994</v>
          </cell>
          <cell r="K461">
            <v>259085.28177999999</v>
          </cell>
          <cell r="N461">
            <v>365578.38506</v>
          </cell>
          <cell r="O461">
            <v>442221.85210000002</v>
          </cell>
          <cell r="P461">
            <v>432172.09060999996</v>
          </cell>
          <cell r="Q461">
            <v>1892551.14677</v>
          </cell>
          <cell r="R461">
            <v>470917.61075000005</v>
          </cell>
          <cell r="S461">
            <v>497479.84237000003</v>
          </cell>
          <cell r="T461">
            <v>448037.20173000003</v>
          </cell>
          <cell r="U461">
            <v>505000.00599999999</v>
          </cell>
          <cell r="V461">
            <v>517500</v>
          </cell>
          <cell r="W461">
            <v>680919.06164017064</v>
          </cell>
          <cell r="X461">
            <v>1013812.8251086986</v>
          </cell>
          <cell r="Y461">
            <v>6026217.6943688691</v>
          </cell>
          <cell r="Z461" t="str">
            <v xml:space="preserve"> </v>
          </cell>
        </row>
        <row r="462">
          <cell r="A462">
            <v>410212</v>
          </cell>
          <cell r="C462" t="str">
            <v>Sredstva za delovna mesta</v>
          </cell>
          <cell r="D462">
            <v>360582.32440591243</v>
          </cell>
          <cell r="E462" t="str">
            <v xml:space="preserve"> </v>
          </cell>
          <cell r="G462">
            <v>38.073831987122816</v>
          </cell>
          <cell r="H462">
            <v>-65.037803501264634</v>
          </cell>
          <cell r="I462">
            <v>0</v>
          </cell>
          <cell r="J462">
            <v>17908.919999999998</v>
          </cell>
          <cell r="K462">
            <v>31226.50909</v>
          </cell>
          <cell r="N462">
            <v>22482.149390000002</v>
          </cell>
          <cell r="O462">
            <v>8636.3481400000001</v>
          </cell>
          <cell r="P462">
            <v>15487.460509999999</v>
          </cell>
          <cell r="Q462">
            <v>95741.387130000003</v>
          </cell>
          <cell r="R462">
            <v>59462.137759999998</v>
          </cell>
          <cell r="S462">
            <v>23500.751319999999</v>
          </cell>
          <cell r="T462">
            <v>14216.157670000001</v>
          </cell>
          <cell r="U462">
            <v>29190.721300000001</v>
          </cell>
          <cell r="V462">
            <v>35515</v>
          </cell>
          <cell r="W462">
            <v>46730.126520097889</v>
          </cell>
          <cell r="X462">
            <v>69575.966152145746</v>
          </cell>
          <cell r="Y462">
            <v>373932.24785224366</v>
          </cell>
          <cell r="Z462" t="str">
            <v xml:space="preserve"> </v>
          </cell>
        </row>
        <row r="463">
          <cell r="A463">
            <v>410213</v>
          </cell>
          <cell r="C463" t="str">
            <v>Sredstva za spodbujanje izvoznih aktivnosti</v>
          </cell>
          <cell r="D463">
            <v>5416893.5576166166</v>
          </cell>
          <cell r="E463" t="str">
            <v xml:space="preserve"> </v>
          </cell>
          <cell r="G463">
            <v>89.417759557572907</v>
          </cell>
          <cell r="H463">
            <v>-17.890027954478498</v>
          </cell>
          <cell r="I463">
            <v>0</v>
          </cell>
          <cell r="J463">
            <v>0</v>
          </cell>
          <cell r="K463">
            <v>0</v>
          </cell>
          <cell r="N463">
            <v>598323.39</v>
          </cell>
          <cell r="O463">
            <v>1286849.9491300001</v>
          </cell>
          <cell r="P463">
            <v>500449.10777</v>
          </cell>
          <cell r="Q463">
            <v>2385622.4469000003</v>
          </cell>
          <cell r="R463">
            <v>394917.603</v>
          </cell>
          <cell r="S463">
            <v>22679</v>
          </cell>
          <cell r="T463">
            <v>536094.75150000001</v>
          </cell>
          <cell r="U463">
            <v>403989.52799999999</v>
          </cell>
          <cell r="V463">
            <v>507350</v>
          </cell>
          <cell r="W463">
            <v>667563.8375326388</v>
          </cell>
          <cell r="X463">
            <v>993928.38032637339</v>
          </cell>
          <cell r="Y463">
            <v>5912145.5472590122</v>
          </cell>
          <cell r="Z463" t="str">
            <v xml:space="preserve"> </v>
          </cell>
        </row>
        <row r="464">
          <cell r="A464">
            <v>410214</v>
          </cell>
          <cell r="C464" t="str">
            <v xml:space="preserve">Sredstva za pospeševanje tehnološkega razvoja </v>
          </cell>
          <cell r="D464">
            <v>1692325.1914274623</v>
          </cell>
          <cell r="E464" t="str">
            <v xml:space="preserve"> </v>
          </cell>
          <cell r="G464">
            <v>93.743352291246183</v>
          </cell>
          <cell r="H464">
            <v>-13.917950145779457</v>
          </cell>
          <cell r="I464">
            <v>0</v>
          </cell>
          <cell r="J464">
            <v>2163</v>
          </cell>
          <cell r="K464">
            <v>19720.38</v>
          </cell>
          <cell r="N464">
            <v>44477.501499999998</v>
          </cell>
          <cell r="O464">
            <v>81286.3505</v>
          </cell>
          <cell r="P464">
            <v>38228.408000000003</v>
          </cell>
          <cell r="Q464">
            <v>185875.64</v>
          </cell>
          <cell r="R464">
            <v>28236.8105</v>
          </cell>
          <cell r="S464">
            <v>152493.26863999999</v>
          </cell>
          <cell r="T464">
            <v>9843.7999999999993</v>
          </cell>
          <cell r="U464">
            <v>14071.453</v>
          </cell>
          <cell r="V464">
            <v>433500</v>
          </cell>
          <cell r="W464">
            <v>570393.06902611395</v>
          </cell>
          <cell r="X464">
            <v>849251.90277221415</v>
          </cell>
          <cell r="Y464">
            <v>2243665.943938328</v>
          </cell>
          <cell r="Z464" t="str">
            <v xml:space="preserve"> </v>
          </cell>
        </row>
        <row r="465">
          <cell r="A465">
            <v>410215</v>
          </cell>
          <cell r="C465" t="str">
            <v xml:space="preserve">Sredstva za izvajanje ekoloških programov </v>
          </cell>
          <cell r="D465">
            <v>344124.79885166168</v>
          </cell>
          <cell r="E465" t="str">
            <v xml:space="preserve"> </v>
          </cell>
          <cell r="G465">
            <v>79.45137065651781</v>
          </cell>
          <cell r="H465">
            <v>-27.041900223583283</v>
          </cell>
          <cell r="I465">
            <v>0</v>
          </cell>
          <cell r="J465">
            <v>0</v>
          </cell>
          <cell r="K465">
            <v>0</v>
          </cell>
          <cell r="N465">
            <v>33816.802000000003</v>
          </cell>
          <cell r="O465">
            <v>27058.994999999999</v>
          </cell>
          <cell r="P465">
            <v>17353.575000000001</v>
          </cell>
          <cell r="Q465">
            <v>78229.372000000003</v>
          </cell>
          <cell r="R465">
            <v>500</v>
          </cell>
          <cell r="S465">
            <v>36322.471770000004</v>
          </cell>
          <cell r="T465">
            <v>37749.743499999997</v>
          </cell>
          <cell r="U465">
            <v>20489.170999999998</v>
          </cell>
          <cell r="V465">
            <v>54210</v>
          </cell>
          <cell r="W465">
            <v>71328.73880485729</v>
          </cell>
          <cell r="X465">
            <v>106200.56666500974</v>
          </cell>
          <cell r="Y465">
            <v>405030.06373986707</v>
          </cell>
          <cell r="Z465" t="str">
            <v xml:space="preserve"> </v>
          </cell>
        </row>
        <row r="466">
          <cell r="A466">
            <v>410216</v>
          </cell>
          <cell r="C466" t="str">
            <v>Subvencioniranje glavnic dolga privatnim podjetjem</v>
          </cell>
          <cell r="D466">
            <v>0</v>
          </cell>
          <cell r="E466" t="str">
            <v xml:space="preserve"> </v>
          </cell>
          <cell r="G466" t="str">
            <v>…</v>
          </cell>
          <cell r="H466" t="str">
            <v>…</v>
          </cell>
          <cell r="I466">
            <v>0</v>
          </cell>
          <cell r="J466">
            <v>0</v>
          </cell>
          <cell r="K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 xml:space="preserve"> </v>
          </cell>
        </row>
        <row r="467">
          <cell r="A467">
            <v>410217</v>
          </cell>
          <cell r="C467" t="str">
            <v>Kompleksne subvencije v kmetijstvu</v>
          </cell>
          <cell r="D467">
            <v>7089929.2012097891</v>
          </cell>
          <cell r="E467" t="str">
            <v xml:space="preserve"> </v>
          </cell>
          <cell r="G467">
            <v>266.71921342385878</v>
          </cell>
          <cell r="H467">
            <v>144.92122444798784</v>
          </cell>
          <cell r="I467">
            <v>0</v>
          </cell>
          <cell r="J467">
            <v>0</v>
          </cell>
          <cell r="K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193653.99</v>
          </cell>
          <cell r="T467">
            <v>0</v>
          </cell>
          <cell r="U467">
            <v>461101.04</v>
          </cell>
          <cell r="V467">
            <v>450000</v>
          </cell>
          <cell r="W467">
            <v>592103.53186101792</v>
          </cell>
          <cell r="X467">
            <v>881576.3696597378</v>
          </cell>
          <cell r="Y467">
            <v>2578434.9315207559</v>
          </cell>
          <cell r="Z467" t="str">
            <v xml:space="preserve"> </v>
          </cell>
        </row>
        <row r="468">
          <cell r="A468">
            <v>410299</v>
          </cell>
          <cell r="C468" t="str">
            <v>Druge subvencije privatnim podjetjem in zasebnikom</v>
          </cell>
          <cell r="D468">
            <v>3361993.8631616011</v>
          </cell>
          <cell r="E468" t="str">
            <v xml:space="preserve"> </v>
          </cell>
          <cell r="G468">
            <v>74.700956058176686</v>
          </cell>
          <cell r="H468">
            <v>-31.404080754658693</v>
          </cell>
          <cell r="I468">
            <v>0</v>
          </cell>
          <cell r="J468">
            <v>25526.1008</v>
          </cell>
          <cell r="K468">
            <v>9953.0813500000004</v>
          </cell>
          <cell r="N468">
            <v>109728.81763000001</v>
          </cell>
          <cell r="O468">
            <v>143532.16220000002</v>
          </cell>
          <cell r="P468">
            <v>235413.14714999995</v>
          </cell>
          <cell r="Q468">
            <v>524153.30912999995</v>
          </cell>
          <cell r="R468">
            <v>305925.22402000002</v>
          </cell>
          <cell r="S468">
            <v>227705.00786999997</v>
          </cell>
          <cell r="T468">
            <v>234757.78214999998</v>
          </cell>
          <cell r="U468">
            <v>188997.51547999997</v>
          </cell>
          <cell r="V468">
            <v>339500</v>
          </cell>
          <cell r="W468">
            <v>446709.2201484791</v>
          </cell>
          <cell r="X468">
            <v>665100.39444329112</v>
          </cell>
          <cell r="Y468">
            <v>2932848.4532417702</v>
          </cell>
          <cell r="Z468" t="str">
            <v xml:space="preserve"> </v>
          </cell>
        </row>
        <row r="469">
          <cell r="D469" t="str">
            <v xml:space="preserve"> </v>
          </cell>
          <cell r="Q469" t="str">
            <v xml:space="preserve"> </v>
          </cell>
        </row>
        <row r="470">
          <cell r="A470">
            <v>411</v>
          </cell>
          <cell r="C470" t="str">
            <v>TRANSFERI POSAMEZNIKOM IN GOSPODINJSTVOM</v>
          </cell>
          <cell r="D470">
            <v>150330157.29315001</v>
          </cell>
          <cell r="E470">
            <v>152322942</v>
          </cell>
          <cell r="F470">
            <v>-1992784.7068499923</v>
          </cell>
          <cell r="G470">
            <v>107.66496902603787</v>
          </cell>
          <cell r="H470">
            <v>-1.1340963948229046</v>
          </cell>
          <cell r="I470">
            <v>12066946.171020001</v>
          </cell>
          <cell r="J470">
            <v>12793299.812460002</v>
          </cell>
          <cell r="K470">
            <v>13038942.713639999</v>
          </cell>
          <cell r="L470">
            <v>37899188.697120003</v>
          </cell>
          <cell r="N470">
            <v>12155604.453290001</v>
          </cell>
          <cell r="O470">
            <v>12545884.314440001</v>
          </cell>
          <cell r="P470">
            <v>12474452.73222</v>
          </cell>
          <cell r="Q470">
            <v>75075130.197070003</v>
          </cell>
          <cell r="R470">
            <v>12463126.536429998</v>
          </cell>
          <cell r="S470">
            <v>12389510.694739999</v>
          </cell>
          <cell r="T470">
            <v>12329095.079399999</v>
          </cell>
          <cell r="U470">
            <v>12425815.92668</v>
          </cell>
          <cell r="V470">
            <v>12629579.400248</v>
          </cell>
          <cell r="W470">
            <v>12364115.17425048</v>
          </cell>
          <cell r="X470">
            <v>665000</v>
          </cell>
          <cell r="Y470">
            <v>150341373.00881848</v>
          </cell>
          <cell r="Z470" t="e">
            <v>#VALUE!</v>
          </cell>
          <cell r="AA470">
            <v>100.0074607223663</v>
          </cell>
          <cell r="AB470">
            <v>-7.2287006286026809</v>
          </cell>
        </row>
        <row r="471">
          <cell r="C471" t="str">
            <v xml:space="preserve">                                 - dinamizirani sprejeti proračun</v>
          </cell>
          <cell r="D471">
            <v>146318567</v>
          </cell>
          <cell r="I471">
            <v>12090367</v>
          </cell>
          <cell r="J471">
            <v>12090367</v>
          </cell>
          <cell r="K471">
            <v>12090367</v>
          </cell>
          <cell r="N471">
            <v>12090367</v>
          </cell>
          <cell r="O471">
            <v>12090367</v>
          </cell>
          <cell r="P471">
            <v>12090367</v>
          </cell>
          <cell r="Q471">
            <v>72542202</v>
          </cell>
          <cell r="R471">
            <v>12090367</v>
          </cell>
          <cell r="S471">
            <v>12090367</v>
          </cell>
          <cell r="T471">
            <v>12090367</v>
          </cell>
          <cell r="U471">
            <v>12090367</v>
          </cell>
          <cell r="V471">
            <v>13166454</v>
          </cell>
          <cell r="W471">
            <v>13268820</v>
          </cell>
          <cell r="X471">
            <v>55710</v>
          </cell>
          <cell r="Y471">
            <v>147394654</v>
          </cell>
        </row>
        <row r="472">
          <cell r="D472" t="str">
            <v xml:space="preserve"> </v>
          </cell>
          <cell r="Q472" t="str">
            <v xml:space="preserve"> </v>
          </cell>
          <cell r="Y472" t="str">
            <v xml:space="preserve"> </v>
          </cell>
        </row>
        <row r="473">
          <cell r="A473">
            <v>4110</v>
          </cell>
          <cell r="C473" t="str">
            <v>Transferi nezaposlenim</v>
          </cell>
          <cell r="D473">
            <v>24170431.557260003</v>
          </cell>
          <cell r="E473">
            <v>26465995</v>
          </cell>
          <cell r="F473">
            <v>-2295563.4427399971</v>
          </cell>
          <cell r="G473">
            <v>83.877061731783598</v>
          </cell>
          <cell r="H473">
            <v>-22.977904745836923</v>
          </cell>
          <cell r="I473">
            <v>2236945.1503099999</v>
          </cell>
          <cell r="J473">
            <v>2263808.1548699997</v>
          </cell>
          <cell r="K473">
            <v>2247673.68769</v>
          </cell>
          <cell r="L473">
            <v>6748426.9928700002</v>
          </cell>
          <cell r="N473">
            <v>2136653.3700999999</v>
          </cell>
          <cell r="O473">
            <v>2039559.20799</v>
          </cell>
          <cell r="P473">
            <v>2011831.4417099999</v>
          </cell>
          <cell r="Q473">
            <v>12936471.012669999</v>
          </cell>
          <cell r="R473">
            <v>1958219.9782100001</v>
          </cell>
          <cell r="S473">
            <v>1952109.36607</v>
          </cell>
          <cell r="T473">
            <v>1917914.2086700001</v>
          </cell>
          <cell r="U473">
            <v>1822869.8470400004</v>
          </cell>
          <cell r="V473">
            <v>1767331</v>
          </cell>
          <cell r="W473">
            <v>1736771</v>
          </cell>
          <cell r="X473">
            <v>0</v>
          </cell>
          <cell r="Y473">
            <v>24091686.412660003</v>
          </cell>
          <cell r="Z473" t="str">
            <v xml:space="preserve"> </v>
          </cell>
          <cell r="AA473">
            <v>99.67420877689564</v>
          </cell>
          <cell r="AB473">
            <v>-7.537839724586604</v>
          </cell>
        </row>
        <row r="474">
          <cell r="C474" t="str">
            <v xml:space="preserve">                                 - dinamizirani sprejeti proračun</v>
          </cell>
          <cell r="D474">
            <v>26798514</v>
          </cell>
          <cell r="I474">
            <v>2236946</v>
          </cell>
          <cell r="J474">
            <v>2236946</v>
          </cell>
          <cell r="K474">
            <v>2236946</v>
          </cell>
          <cell r="N474">
            <v>2236946</v>
          </cell>
          <cell r="O474">
            <v>2236946</v>
          </cell>
          <cell r="P474">
            <v>2236946</v>
          </cell>
          <cell r="Q474">
            <v>13421676</v>
          </cell>
          <cell r="R474">
            <v>2236946</v>
          </cell>
          <cell r="S474">
            <v>2236946</v>
          </cell>
          <cell r="T474">
            <v>2236946</v>
          </cell>
          <cell r="U474">
            <v>2236946</v>
          </cell>
          <cell r="V474">
            <v>2124667</v>
          </cell>
          <cell r="W474">
            <v>2192108</v>
          </cell>
          <cell r="X474">
            <v>0</v>
          </cell>
          <cell r="Y474">
            <v>26686235</v>
          </cell>
        </row>
        <row r="475">
          <cell r="A475">
            <v>411000</v>
          </cell>
          <cell r="C475" t="str">
            <v>Denarno nadomestilo</v>
          </cell>
          <cell r="D475">
            <v>22565010.175170001</v>
          </cell>
          <cell r="E475" t="str">
            <v xml:space="preserve"> </v>
          </cell>
          <cell r="G475">
            <v>80.851660464936685</v>
          </cell>
          <cell r="H475">
            <v>-25.756050996385056</v>
          </cell>
          <cell r="I475">
            <v>2153431.9720999999</v>
          </cell>
          <cell r="J475">
            <v>2157976.0584299997</v>
          </cell>
          <cell r="K475">
            <v>2130435.6837200001</v>
          </cell>
          <cell r="N475">
            <v>2015380.4625899999</v>
          </cell>
          <cell r="O475">
            <v>1894169.13212</v>
          </cell>
          <cell r="P475">
            <v>1857312.2642399999</v>
          </cell>
          <cell r="Q475">
            <v>12208705.5732</v>
          </cell>
          <cell r="R475">
            <v>1805078.72551</v>
          </cell>
          <cell r="S475">
            <v>1806811.4964999999</v>
          </cell>
          <cell r="T475">
            <v>1784446.0215400001</v>
          </cell>
          <cell r="U475">
            <v>1695470.3584200004</v>
          </cell>
          <cell r="V475">
            <v>1638959</v>
          </cell>
          <cell r="W475">
            <v>1610000</v>
          </cell>
          <cell r="X475">
            <v>0</v>
          </cell>
          <cell r="Y475">
            <v>22549471.175170001</v>
          </cell>
          <cell r="Z475" t="str">
            <v xml:space="preserve"> </v>
          </cell>
          <cell r="AA475">
            <v>99.931136747205642</v>
          </cell>
          <cell r="AB475">
            <v>-7.2995020897906784</v>
          </cell>
        </row>
        <row r="476">
          <cell r="A476">
            <v>411001</v>
          </cell>
          <cell r="C476" t="str">
            <v>Denarno nadomestilo v enkratnem znesku</v>
          </cell>
          <cell r="D476">
            <v>0</v>
          </cell>
          <cell r="E476" t="str">
            <v xml:space="preserve"> </v>
          </cell>
          <cell r="G476" t="str">
            <v>…</v>
          </cell>
          <cell r="H476" t="str">
            <v>…</v>
          </cell>
          <cell r="I476">
            <v>0</v>
          </cell>
          <cell r="J476">
            <v>0</v>
          </cell>
          <cell r="K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 xml:space="preserve"> </v>
          </cell>
          <cell r="AA476" t="str">
            <v>…</v>
          </cell>
          <cell r="AB476" t="str">
            <v>…</v>
          </cell>
        </row>
        <row r="477">
          <cell r="A477">
            <v>411002</v>
          </cell>
          <cell r="C477" t="str">
            <v>Denarna pomoč</v>
          </cell>
          <cell r="D477">
            <v>1199203.8165799999</v>
          </cell>
          <cell r="E477" t="str">
            <v xml:space="preserve"> </v>
          </cell>
          <cell r="G477">
            <v>132.33899753072512</v>
          </cell>
          <cell r="H477">
            <v>21.523413710491383</v>
          </cell>
          <cell r="I477">
            <v>83157.636209999997</v>
          </cell>
          <cell r="J477">
            <v>94855.824629999988</v>
          </cell>
          <cell r="K477">
            <v>101699.85127</v>
          </cell>
          <cell r="N477">
            <v>96686.702430000005</v>
          </cell>
          <cell r="O477">
            <v>99284.101269999999</v>
          </cell>
          <cell r="P477">
            <v>101610.97356999999</v>
          </cell>
          <cell r="Q477">
            <v>577295.08938000002</v>
          </cell>
          <cell r="R477">
            <v>101279.9164</v>
          </cell>
          <cell r="S477">
            <v>105255.29871999999</v>
          </cell>
          <cell r="T477">
            <v>107553.18682999999</v>
          </cell>
          <cell r="U477">
            <v>103078.32524999999</v>
          </cell>
          <cell r="V477">
            <v>102601</v>
          </cell>
          <cell r="W477">
            <v>101000</v>
          </cell>
          <cell r="X477">
            <v>0</v>
          </cell>
          <cell r="Y477">
            <v>1198062.8165799999</v>
          </cell>
          <cell r="Z477" t="str">
            <v xml:space="preserve"> </v>
          </cell>
          <cell r="AA477">
            <v>99.904853538303939</v>
          </cell>
          <cell r="AB477">
            <v>-7.3238835451725919</v>
          </cell>
        </row>
        <row r="478">
          <cell r="A478">
            <v>411003</v>
          </cell>
          <cell r="C478" t="str">
            <v>Drugi transferi nezaposlenim</v>
          </cell>
          <cell r="D478">
            <v>406217.56551000004</v>
          </cell>
          <cell r="E478" t="str">
            <v xml:space="preserve"> </v>
          </cell>
          <cell r="G478" t="str">
            <v>…</v>
          </cell>
          <cell r="H478" t="str">
            <v>…</v>
          </cell>
          <cell r="I478">
            <v>355.54199999999997</v>
          </cell>
          <cell r="J478">
            <v>10976.271810000002</v>
          </cell>
          <cell r="K478">
            <v>15538.152700000001</v>
          </cell>
          <cell r="N478">
            <v>24586.205079999996</v>
          </cell>
          <cell r="O478">
            <v>46105.974600000001</v>
          </cell>
          <cell r="P478">
            <v>52908.2039</v>
          </cell>
          <cell r="Q478">
            <v>150470.35008999999</v>
          </cell>
          <cell r="R478">
            <v>51861.336299999995</v>
          </cell>
          <cell r="S478">
            <v>40042.570850000004</v>
          </cell>
          <cell r="T478">
            <v>25915.0003</v>
          </cell>
          <cell r="U478">
            <v>24321.163369999998</v>
          </cell>
          <cell r="V478">
            <v>25771</v>
          </cell>
          <cell r="W478">
            <v>25771</v>
          </cell>
          <cell r="X478">
            <v>0</v>
          </cell>
          <cell r="Y478">
            <v>344152.42091000004</v>
          </cell>
          <cell r="Z478" t="str">
            <v xml:space="preserve"> </v>
          </cell>
          <cell r="AA478">
            <v>84.721206104891564</v>
          </cell>
          <cell r="AB478">
            <v>-21.408899717169234</v>
          </cell>
        </row>
        <row r="479">
          <cell r="Q479" t="str">
            <v xml:space="preserve"> </v>
          </cell>
        </row>
        <row r="480">
          <cell r="A480">
            <v>4111</v>
          </cell>
          <cell r="C480" t="str">
            <v>Družinski prejemki in starševska nadomestila</v>
          </cell>
          <cell r="D480">
            <v>73514345.374569997</v>
          </cell>
          <cell r="E480">
            <v>69181690</v>
          </cell>
          <cell r="F480">
            <v>4332655.3745699972</v>
          </cell>
          <cell r="G480">
            <v>120.03747663809918</v>
          </cell>
          <cell r="H480">
            <v>10.22725127465489</v>
          </cell>
          <cell r="I480">
            <v>5474921.3489999995</v>
          </cell>
          <cell r="J480">
            <v>6067781.4665000001</v>
          </cell>
          <cell r="K480">
            <v>6313151.8876499999</v>
          </cell>
          <cell r="L480">
            <v>17855854.703149997</v>
          </cell>
          <cell r="N480">
            <v>5561878.4370999997</v>
          </cell>
          <cell r="O480">
            <v>5951432.9170000004</v>
          </cell>
          <cell r="P480">
            <v>6001485.7675000001</v>
          </cell>
          <cell r="Q480">
            <v>35370651.824749999</v>
          </cell>
          <cell r="R480">
            <v>6200655.5329</v>
          </cell>
          <cell r="S480">
            <v>6436901.2577499999</v>
          </cell>
          <cell r="T480">
            <v>6323322.7280000001</v>
          </cell>
          <cell r="U480">
            <v>6441112.0229499992</v>
          </cell>
          <cell r="V480">
            <v>6507391</v>
          </cell>
          <cell r="W480">
            <v>6553671</v>
          </cell>
          <cell r="X480">
            <v>0</v>
          </cell>
          <cell r="Y480">
            <v>73833705.366349995</v>
          </cell>
          <cell r="Z480" t="str">
            <v xml:space="preserve"> </v>
          </cell>
          <cell r="AA480">
            <v>100.43441860245478</v>
          </cell>
          <cell r="AB480">
            <v>-6.8326358047729201</v>
          </cell>
        </row>
        <row r="481">
          <cell r="C481" t="str">
            <v xml:space="preserve">                                 - dinamizirani sprejeti proračun</v>
          </cell>
          <cell r="D481">
            <v>70966943</v>
          </cell>
          <cell r="I481">
            <v>5975349</v>
          </cell>
          <cell r="J481">
            <v>5975349</v>
          </cell>
          <cell r="K481">
            <v>5975349</v>
          </cell>
          <cell r="N481">
            <v>5975349</v>
          </cell>
          <cell r="O481">
            <v>5975349</v>
          </cell>
          <cell r="P481">
            <v>5975349</v>
          </cell>
          <cell r="Q481">
            <v>35852094</v>
          </cell>
          <cell r="R481">
            <v>5975349</v>
          </cell>
          <cell r="S481">
            <v>5975349</v>
          </cell>
          <cell r="T481">
            <v>5975349</v>
          </cell>
          <cell r="U481">
            <v>5975349</v>
          </cell>
          <cell r="V481">
            <v>5812995</v>
          </cell>
          <cell r="W481">
            <v>5238104</v>
          </cell>
          <cell r="X481">
            <v>0</v>
          </cell>
          <cell r="Y481">
            <v>70804589</v>
          </cell>
        </row>
        <row r="482">
          <cell r="A482">
            <v>411100</v>
          </cell>
          <cell r="C482" t="str">
            <v>Otroški dodatek</v>
          </cell>
          <cell r="D482">
            <v>44449097.336000003</v>
          </cell>
          <cell r="E482" t="str">
            <v xml:space="preserve"> </v>
          </cell>
          <cell r="G482">
            <v>126.4199007809024</v>
          </cell>
          <cell r="H482">
            <v>16.08806315968998</v>
          </cell>
          <cell r="I482">
            <v>3281556.898</v>
          </cell>
          <cell r="J482">
            <v>3586146.7080000001</v>
          </cell>
          <cell r="K482">
            <v>3603773.65</v>
          </cell>
          <cell r="N482">
            <v>3629395.3339999998</v>
          </cell>
          <cell r="O482">
            <v>3643155.068</v>
          </cell>
          <cell r="P482">
            <v>3569087.14</v>
          </cell>
          <cell r="Q482">
            <v>21313114.798</v>
          </cell>
          <cell r="R482">
            <v>3876088.84</v>
          </cell>
          <cell r="S482">
            <v>3878692.3990000002</v>
          </cell>
          <cell r="T482">
            <v>3877287.773</v>
          </cell>
          <cell r="U482">
            <v>3888336.5260000001</v>
          </cell>
          <cell r="V482">
            <v>3898921</v>
          </cell>
          <cell r="W482">
            <v>3898921</v>
          </cell>
          <cell r="X482">
            <v>0</v>
          </cell>
          <cell r="Y482">
            <v>44631362.336000003</v>
          </cell>
          <cell r="Z482" t="str">
            <v xml:space="preserve"> </v>
          </cell>
          <cell r="AA482">
            <v>100.41005332149318</v>
          </cell>
          <cell r="AB482">
            <v>-6.8552381062215346</v>
          </cell>
        </row>
        <row r="483">
          <cell r="A483">
            <v>411101</v>
          </cell>
          <cell r="C483" t="str">
            <v>Dodatek za nego otroka</v>
          </cell>
          <cell r="D483">
            <v>716864.61899999983</v>
          </cell>
          <cell r="E483" t="str">
            <v xml:space="preserve"> </v>
          </cell>
          <cell r="G483">
            <v>113.58469651995371</v>
          </cell>
          <cell r="H483">
            <v>4.301833351656299</v>
          </cell>
          <cell r="I483">
            <v>56688.872000000003</v>
          </cell>
          <cell r="J483">
            <v>56665.906000000003</v>
          </cell>
          <cell r="K483">
            <v>55927.618000000002</v>
          </cell>
          <cell r="N483">
            <v>56478.165999999997</v>
          </cell>
          <cell r="O483">
            <v>55443.345999999998</v>
          </cell>
          <cell r="P483">
            <v>59306.067000000003</v>
          </cell>
          <cell r="Q483">
            <v>340509.97499999998</v>
          </cell>
          <cell r="R483">
            <v>58098.398000000001</v>
          </cell>
          <cell r="S483">
            <v>64824.377999999997</v>
          </cell>
          <cell r="T483">
            <v>64323.616999999998</v>
          </cell>
          <cell r="U483">
            <v>64580.747000000003</v>
          </cell>
          <cell r="V483">
            <v>63000</v>
          </cell>
          <cell r="W483">
            <v>63000</v>
          </cell>
          <cell r="X483">
            <v>0</v>
          </cell>
          <cell r="Y483">
            <v>718337.11499999987</v>
          </cell>
          <cell r="Z483" t="str">
            <v xml:space="preserve"> </v>
          </cell>
          <cell r="AA483">
            <v>100.20540782191958</v>
          </cell>
          <cell r="AB483">
            <v>-7.0450762319855471</v>
          </cell>
        </row>
        <row r="484">
          <cell r="A484">
            <v>411102</v>
          </cell>
          <cell r="C484" t="str">
            <v>Dodatek za veliko družino</v>
          </cell>
          <cell r="D484">
            <v>0</v>
          </cell>
          <cell r="E484" t="str">
            <v xml:space="preserve"> </v>
          </cell>
          <cell r="G484" t="str">
            <v>…</v>
          </cell>
          <cell r="H484" t="str">
            <v>…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 xml:space="preserve"> </v>
          </cell>
          <cell r="AA484" t="e">
            <v>#DIV/0!</v>
          </cell>
          <cell r="AB484" t="e">
            <v>#DIV/0!</v>
          </cell>
        </row>
        <row r="485">
          <cell r="A485">
            <v>411103</v>
          </cell>
          <cell r="C485" t="str">
            <v>Darilo ob rojstvu otroka</v>
          </cell>
          <cell r="D485">
            <v>482610.56007000001</v>
          </cell>
          <cell r="E485" t="str">
            <v xml:space="preserve"> </v>
          </cell>
          <cell r="G485">
            <v>107.46084336921358</v>
          </cell>
          <cell r="H485">
            <v>-1.321539605864487</v>
          </cell>
          <cell r="I485">
            <v>15172.3</v>
          </cell>
          <cell r="J485">
            <v>43183.131500000003</v>
          </cell>
          <cell r="K485">
            <v>41154.784650000001</v>
          </cell>
          <cell r="N485">
            <v>41298.917099999999</v>
          </cell>
          <cell r="O485">
            <v>40678.660499999998</v>
          </cell>
          <cell r="P485">
            <v>42233.842499999999</v>
          </cell>
          <cell r="Q485">
            <v>223721.63625000001</v>
          </cell>
          <cell r="R485">
            <v>43811.215899999996</v>
          </cell>
          <cell r="S485">
            <v>42066.439749999998</v>
          </cell>
          <cell r="T485">
            <v>44400.457999999999</v>
          </cell>
          <cell r="U485">
            <v>43988.288950000002</v>
          </cell>
          <cell r="V485">
            <v>41400</v>
          </cell>
          <cell r="W485">
            <v>41400</v>
          </cell>
          <cell r="X485">
            <v>0</v>
          </cell>
          <cell r="Y485">
            <v>480788.03885000001</v>
          </cell>
          <cell r="Z485" t="str">
            <v xml:space="preserve"> </v>
          </cell>
          <cell r="AA485">
            <v>99.622361926822407</v>
          </cell>
          <cell r="AB485">
            <v>-7.5859351328177951</v>
          </cell>
        </row>
        <row r="486">
          <cell r="A486">
            <v>411104</v>
          </cell>
          <cell r="C486" t="str">
            <v>Porodniško nadomestilo</v>
          </cell>
          <cell r="D486">
            <v>27260232.526500002</v>
          </cell>
          <cell r="E486" t="str">
            <v xml:space="preserve"> </v>
          </cell>
          <cell r="G486">
            <v>111.71732088358395</v>
          </cell>
          <cell r="H486">
            <v>2.5870715184425563</v>
          </cell>
          <cell r="I486">
            <v>2072790.2220000001</v>
          </cell>
          <cell r="J486">
            <v>2331517.8190000001</v>
          </cell>
          <cell r="K486">
            <v>2561896.2549999999</v>
          </cell>
          <cell r="N486">
            <v>1784202.1229999999</v>
          </cell>
          <cell r="O486">
            <v>2161765.4835000001</v>
          </cell>
          <cell r="P486">
            <v>2280429.04</v>
          </cell>
          <cell r="Q486">
            <v>13192600.942499999</v>
          </cell>
          <cell r="R486">
            <v>2172857.7570000002</v>
          </cell>
          <cell r="S486">
            <v>2400384.48</v>
          </cell>
          <cell r="T486">
            <v>2285989.0120000001</v>
          </cell>
          <cell r="U486">
            <v>2392998.9180000001</v>
          </cell>
          <cell r="V486">
            <v>2453720</v>
          </cell>
          <cell r="W486">
            <v>2500000</v>
          </cell>
          <cell r="X486">
            <v>0</v>
          </cell>
          <cell r="Y486">
            <v>27398551.109500002</v>
          </cell>
          <cell r="Z486" t="str">
            <v xml:space="preserve"> </v>
          </cell>
          <cell r="AA486">
            <v>100.50740059852951</v>
          </cell>
          <cell r="AB486">
            <v>-6.7649345097128872</v>
          </cell>
        </row>
        <row r="487">
          <cell r="A487">
            <v>411105</v>
          </cell>
          <cell r="C487" t="str">
            <v>Očetovsko nadomestilo</v>
          </cell>
          <cell r="D487">
            <v>0</v>
          </cell>
          <cell r="E487" t="str">
            <v xml:space="preserve"> </v>
          </cell>
          <cell r="G487" t="str">
            <v>…</v>
          </cell>
          <cell r="H487" t="str">
            <v>…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 xml:space="preserve"> </v>
          </cell>
          <cell r="AA487" t="e">
            <v>#DIV/0!</v>
          </cell>
          <cell r="AB487" t="e">
            <v>#DIV/0!</v>
          </cell>
        </row>
        <row r="488">
          <cell r="A488">
            <v>411106</v>
          </cell>
          <cell r="C488" t="str">
            <v>Nadomestilo za nego in varstvo otroka</v>
          </cell>
          <cell r="D488">
            <v>0</v>
          </cell>
          <cell r="E488" t="str">
            <v xml:space="preserve"> </v>
          </cell>
          <cell r="G488" t="str">
            <v>…</v>
          </cell>
          <cell r="H488" t="str">
            <v>…</v>
          </cell>
          <cell r="I488">
            <v>0</v>
          </cell>
          <cell r="J488">
            <v>0</v>
          </cell>
          <cell r="K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 xml:space="preserve"> </v>
          </cell>
          <cell r="AA488" t="e">
            <v>#DIV/0!</v>
          </cell>
          <cell r="AB488" t="e">
            <v>#DIV/0!</v>
          </cell>
        </row>
        <row r="489">
          <cell r="A489">
            <v>411107</v>
          </cell>
          <cell r="C489" t="str">
            <v>Posvojiteljsko nadomestilo</v>
          </cell>
          <cell r="D489">
            <v>0</v>
          </cell>
          <cell r="E489" t="str">
            <v xml:space="preserve"> </v>
          </cell>
          <cell r="G489" t="str">
            <v>…</v>
          </cell>
          <cell r="H489" t="str">
            <v>…</v>
          </cell>
          <cell r="I489">
            <v>0</v>
          </cell>
          <cell r="J489">
            <v>0</v>
          </cell>
          <cell r="K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 xml:space="preserve"> </v>
          </cell>
          <cell r="AA489" t="e">
            <v>#DIV/0!</v>
          </cell>
          <cell r="AB489" t="e">
            <v>#DIV/0!</v>
          </cell>
        </row>
        <row r="490">
          <cell r="A490">
            <v>411108</v>
          </cell>
          <cell r="C490" t="str">
            <v>Starševski dodatek</v>
          </cell>
          <cell r="D490">
            <v>605540.33299999998</v>
          </cell>
          <cell r="E490" t="str">
            <v xml:space="preserve"> </v>
          </cell>
          <cell r="G490">
            <v>100.65039025058911</v>
          </cell>
          <cell r="H490">
            <v>-7.5753992189264352</v>
          </cell>
          <cell r="I490">
            <v>48713.057000000001</v>
          </cell>
          <cell r="J490">
            <v>50267.902000000002</v>
          </cell>
          <cell r="K490">
            <v>50399.58</v>
          </cell>
          <cell r="N490">
            <v>50503.896999999997</v>
          </cell>
          <cell r="O490">
            <v>50390.358999999997</v>
          </cell>
          <cell r="P490">
            <v>50429.678</v>
          </cell>
          <cell r="Q490">
            <v>300704.473</v>
          </cell>
          <cell r="R490">
            <v>49799.322</v>
          </cell>
          <cell r="S490">
            <v>50933.561000000002</v>
          </cell>
          <cell r="T490">
            <v>51321.868000000002</v>
          </cell>
          <cell r="U490">
            <v>51207.542999999998</v>
          </cell>
          <cell r="V490">
            <v>50350</v>
          </cell>
          <cell r="W490">
            <v>50350</v>
          </cell>
          <cell r="X490">
            <v>0</v>
          </cell>
          <cell r="Y490">
            <v>604666.76699999999</v>
          </cell>
          <cell r="Z490" t="str">
            <v xml:space="preserve"> </v>
          </cell>
          <cell r="AA490">
            <v>99.8557377680076</v>
          </cell>
          <cell r="AB490">
            <v>-7.3694454842230073</v>
          </cell>
        </row>
        <row r="491">
          <cell r="D491" t="str">
            <v xml:space="preserve"> </v>
          </cell>
          <cell r="Q491" t="str">
            <v xml:space="preserve"> </v>
          </cell>
          <cell r="Y491" t="str">
            <v xml:space="preserve"> </v>
          </cell>
        </row>
        <row r="492">
          <cell r="A492">
            <v>4112</v>
          </cell>
          <cell r="C492" t="str">
            <v>Transferi za zagotavljanje socialne varnosti</v>
          </cell>
          <cell r="D492">
            <v>14896666.676109999</v>
          </cell>
          <cell r="E492">
            <v>14712080</v>
          </cell>
          <cell r="F492">
            <v>184586.67610999942</v>
          </cell>
          <cell r="G492">
            <v>110.53303013624117</v>
          </cell>
          <cell r="H492">
            <v>1.4995685364932712</v>
          </cell>
          <cell r="I492">
            <v>1179872.3561100001</v>
          </cell>
          <cell r="J492">
            <v>1219550.86368</v>
          </cell>
          <cell r="K492">
            <v>1334379.9410999999</v>
          </cell>
          <cell r="L492">
            <v>3733803.1608899999</v>
          </cell>
          <cell r="N492">
            <v>1238465.9368899998</v>
          </cell>
          <cell r="O492">
            <v>1291009.7910100003</v>
          </cell>
          <cell r="P492">
            <v>1256191.4211300001</v>
          </cell>
          <cell r="Q492">
            <v>7519470.3099199999</v>
          </cell>
          <cell r="R492">
            <v>1196386.8522000001</v>
          </cell>
          <cell r="S492">
            <v>1191509.31057</v>
          </cell>
          <cell r="T492">
            <v>1199726.8638200001</v>
          </cell>
          <cell r="U492">
            <v>1205882.2320799998</v>
          </cell>
          <cell r="V492">
            <v>1254353</v>
          </cell>
          <cell r="W492">
            <v>1255688</v>
          </cell>
          <cell r="X492">
            <v>0</v>
          </cell>
          <cell r="Y492">
            <v>14823016.568589998</v>
          </cell>
          <cell r="Z492" t="str">
            <v xml:space="preserve"> </v>
          </cell>
          <cell r="AA492">
            <v>99.505593371179373</v>
          </cell>
          <cell r="AB492">
            <v>-7.694254757718582</v>
          </cell>
        </row>
        <row r="493">
          <cell r="C493" t="str">
            <v xml:space="preserve">                                 - dinamizirani sprejeti proračun</v>
          </cell>
          <cell r="D493">
            <v>14368176</v>
          </cell>
          <cell r="I493">
            <v>1179872</v>
          </cell>
          <cell r="J493">
            <v>1179872</v>
          </cell>
          <cell r="K493">
            <v>1179872</v>
          </cell>
          <cell r="N493">
            <v>1179872</v>
          </cell>
          <cell r="O493">
            <v>1179872</v>
          </cell>
          <cell r="P493">
            <v>1179872</v>
          </cell>
          <cell r="Q493">
            <v>7079232</v>
          </cell>
          <cell r="R493">
            <v>1179872</v>
          </cell>
          <cell r="S493">
            <v>1179872</v>
          </cell>
          <cell r="T493">
            <v>1179872</v>
          </cell>
          <cell r="U493">
            <v>1179872</v>
          </cell>
          <cell r="V493">
            <v>1195532</v>
          </cell>
          <cell r="W493">
            <v>1389584</v>
          </cell>
          <cell r="X493">
            <v>0</v>
          </cell>
          <cell r="Y493">
            <v>14383836</v>
          </cell>
        </row>
        <row r="494">
          <cell r="A494">
            <v>411200</v>
          </cell>
          <cell r="C494" t="str">
            <v>Denarni dodatek</v>
          </cell>
          <cell r="D494">
            <v>10336756.872370001</v>
          </cell>
          <cell r="E494" t="str">
            <v xml:space="preserve"> </v>
          </cell>
          <cell r="G494">
            <v>111.40226249145823</v>
          </cell>
          <cell r="H494">
            <v>2.297761700145287</v>
          </cell>
          <cell r="I494">
            <v>827300.69861000008</v>
          </cell>
          <cell r="J494">
            <v>864864.51059000008</v>
          </cell>
          <cell r="K494">
            <v>977703.53422999999</v>
          </cell>
          <cell r="N494">
            <v>881471.93452000001</v>
          </cell>
          <cell r="O494">
            <v>934093.49867000012</v>
          </cell>
          <cell r="P494">
            <v>825542.33019000001</v>
          </cell>
          <cell r="Q494">
            <v>5310976.5068100011</v>
          </cell>
          <cell r="R494">
            <v>811868.51843000005</v>
          </cell>
          <cell r="S494">
            <v>804589.65400999994</v>
          </cell>
          <cell r="T494">
            <v>815917.57984999986</v>
          </cell>
          <cell r="U494">
            <v>823962.97349999996</v>
          </cell>
          <cell r="V494">
            <v>859265</v>
          </cell>
          <cell r="W494">
            <v>860500</v>
          </cell>
          <cell r="X494">
            <v>0</v>
          </cell>
          <cell r="Y494">
            <v>10287080.232600002</v>
          </cell>
          <cell r="Z494" t="str">
            <v xml:space="preserve"> </v>
          </cell>
          <cell r="AA494">
            <v>99.519417546689297</v>
          </cell>
          <cell r="AB494">
            <v>-7.6814308472270056</v>
          </cell>
        </row>
        <row r="495">
          <cell r="A495">
            <v>411201</v>
          </cell>
          <cell r="C495" t="str">
            <v>Denarne pomoči kot edini vir</v>
          </cell>
          <cell r="D495">
            <v>366718.34560000006</v>
          </cell>
          <cell r="E495" t="str">
            <v xml:space="preserve"> </v>
          </cell>
          <cell r="G495">
            <v>101.01776003333811</v>
          </cell>
          <cell r="H495">
            <v>-7.2380532292579431</v>
          </cell>
          <cell r="I495">
            <v>30345.6878</v>
          </cell>
          <cell r="J495">
            <v>31131.855660000001</v>
          </cell>
          <cell r="K495">
            <v>30600.485960000002</v>
          </cell>
          <cell r="N495">
            <v>30200.37686</v>
          </cell>
          <cell r="O495">
            <v>29783.106500000002</v>
          </cell>
          <cell r="P495">
            <v>29764.794600000001</v>
          </cell>
          <cell r="Q495">
            <v>181826.30738000001</v>
          </cell>
          <cell r="R495">
            <v>30047.398719999997</v>
          </cell>
          <cell r="S495">
            <v>32977.613360000003</v>
          </cell>
          <cell r="T495">
            <v>29249.551920000002</v>
          </cell>
          <cell r="U495">
            <v>30354.061760000001</v>
          </cell>
          <cell r="V495">
            <v>30740</v>
          </cell>
          <cell r="W495">
            <v>30740</v>
          </cell>
          <cell r="X495">
            <v>0</v>
          </cell>
          <cell r="Y495">
            <v>365934.93314000004</v>
          </cell>
          <cell r="Z495" t="str">
            <v xml:space="preserve"> </v>
          </cell>
          <cell r="AA495">
            <v>99.786372165614395</v>
          </cell>
          <cell r="AB495">
            <v>-7.4337920541610316</v>
          </cell>
        </row>
        <row r="496">
          <cell r="A496">
            <v>411202</v>
          </cell>
          <cell r="C496" t="str">
            <v>Sredstva za varstvo duševno in telesno prizadetih</v>
          </cell>
          <cell r="D496">
            <v>3256594.2056999998</v>
          </cell>
          <cell r="E496" t="str">
            <v xml:space="preserve"> </v>
          </cell>
          <cell r="G496">
            <v>110.87330938486856</v>
          </cell>
          <cell r="H496">
            <v>1.8120380026341252</v>
          </cell>
          <cell r="I496">
            <v>251042.9362</v>
          </cell>
          <cell r="J496">
            <v>254537.32390000002</v>
          </cell>
          <cell r="K496">
            <v>250491.75890000002</v>
          </cell>
          <cell r="N496">
            <v>250687.55559999999</v>
          </cell>
          <cell r="O496">
            <v>252258.6531</v>
          </cell>
          <cell r="P496">
            <v>320982.56080000004</v>
          </cell>
          <cell r="Q496">
            <v>1580000.7885000003</v>
          </cell>
          <cell r="R496">
            <v>278400.0661</v>
          </cell>
          <cell r="S496">
            <v>279830.28730000003</v>
          </cell>
          <cell r="T496">
            <v>280125.76160000003</v>
          </cell>
          <cell r="U496">
            <v>279706.1629</v>
          </cell>
          <cell r="V496">
            <v>280000</v>
          </cell>
          <cell r="W496">
            <v>280000</v>
          </cell>
          <cell r="X496">
            <v>0</v>
          </cell>
          <cell r="Y496">
            <v>3258063.0663999999</v>
          </cell>
          <cell r="Z496" t="str">
            <v xml:space="preserve"> </v>
          </cell>
          <cell r="AA496">
            <v>100.04510419804313</v>
          </cell>
          <cell r="AB496">
            <v>-7.1937808923533026</v>
          </cell>
        </row>
        <row r="497">
          <cell r="A497">
            <v>411203</v>
          </cell>
          <cell r="C497" t="str">
            <v>Zdravstveno zavarovanje prejemnikov edinega vira</v>
          </cell>
          <cell r="D497">
            <v>33538</v>
          </cell>
          <cell r="E497" t="str">
            <v xml:space="preserve"> </v>
          </cell>
          <cell r="G497" t="str">
            <v>…</v>
          </cell>
          <cell r="H497" t="str">
            <v>…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 xml:space="preserve"> </v>
          </cell>
          <cell r="AA497">
            <v>0</v>
          </cell>
          <cell r="AB497">
            <v>-100</v>
          </cell>
        </row>
        <row r="498">
          <cell r="A498">
            <v>411204</v>
          </cell>
          <cell r="C498" t="str">
            <v>Zdravstveno zavarovanje duševno in telesno prizadet.</v>
          </cell>
          <cell r="D498">
            <v>222349.23699999999</v>
          </cell>
          <cell r="E498" t="str">
            <v xml:space="preserve"> </v>
          </cell>
          <cell r="G498">
            <v>88.684683588665109</v>
          </cell>
          <cell r="H498">
            <v>-18.563192296909918</v>
          </cell>
          <cell r="I498">
            <v>17135.546999999999</v>
          </cell>
          <cell r="J498">
            <v>17444.138500000001</v>
          </cell>
          <cell r="K498">
            <v>17121.293000000001</v>
          </cell>
          <cell r="N498">
            <v>17183.612499999999</v>
          </cell>
          <cell r="O498">
            <v>17188.392500000002</v>
          </cell>
          <cell r="P498">
            <v>22088.987499999999</v>
          </cell>
          <cell r="Q498">
            <v>108161.97100000001</v>
          </cell>
          <cell r="R498">
            <v>18904.771499999999</v>
          </cell>
          <cell r="S498">
            <v>19063.778999999999</v>
          </cell>
          <cell r="T498">
            <v>19014.753499999999</v>
          </cell>
          <cell r="U498">
            <v>19066.863000000001</v>
          </cell>
          <cell r="V498">
            <v>19100</v>
          </cell>
          <cell r="W498">
            <v>19200</v>
          </cell>
          <cell r="X498">
            <v>0</v>
          </cell>
          <cell r="Y498">
            <v>222512.13800000001</v>
          </cell>
          <cell r="Z498" t="str">
            <v xml:space="preserve"> </v>
          </cell>
          <cell r="AA498">
            <v>100.07326357499487</v>
          </cell>
          <cell r="AB498">
            <v>-7.1676590213405689</v>
          </cell>
        </row>
        <row r="499">
          <cell r="A499">
            <v>411205</v>
          </cell>
          <cell r="C499" t="str">
            <v>Varstvo družin vojakov</v>
          </cell>
          <cell r="D499">
            <v>6277.7853999999998</v>
          </cell>
          <cell r="E499" t="str">
            <v xml:space="preserve"> </v>
          </cell>
          <cell r="G499">
            <v>148.64858532464149</v>
          </cell>
          <cell r="H499">
            <v>36.500078351369581</v>
          </cell>
          <cell r="I499">
            <v>0</v>
          </cell>
          <cell r="J499">
            <v>511.68228999999997</v>
          </cell>
          <cell r="K499">
            <v>480.18792999999999</v>
          </cell>
          <cell r="N499">
            <v>625.04092999999989</v>
          </cell>
          <cell r="O499">
            <v>852.43606000000011</v>
          </cell>
          <cell r="P499">
            <v>478.67920000000004</v>
          </cell>
          <cell r="Q499">
            <v>2948.0264099999999</v>
          </cell>
          <cell r="R499">
            <v>623.85771</v>
          </cell>
          <cell r="S499">
            <v>561.89465999999993</v>
          </cell>
          <cell r="T499">
            <v>322.46189000000004</v>
          </cell>
          <cell r="U499">
            <v>382.04973999999999</v>
          </cell>
          <cell r="V499">
            <v>673</v>
          </cell>
          <cell r="W499">
            <v>673</v>
          </cell>
          <cell r="X499">
            <v>0</v>
          </cell>
          <cell r="Y499">
            <v>6184.2904099999996</v>
          </cell>
          <cell r="Z499" t="str">
            <v xml:space="preserve"> </v>
          </cell>
          <cell r="AA499">
            <v>98.510701082582401</v>
          </cell>
          <cell r="AB499">
            <v>-8.6171604057677058</v>
          </cell>
        </row>
        <row r="500">
          <cell r="A500">
            <v>411212</v>
          </cell>
          <cell r="C500" t="str">
            <v>Drugi transferi za zagotavljanje socialne varnosti</v>
          </cell>
          <cell r="D500">
            <v>674432.23004000005</v>
          </cell>
          <cell r="E500" t="str">
            <v xml:space="preserve"> </v>
          </cell>
          <cell r="G500">
            <v>104.861703183351</v>
          </cell>
          <cell r="H500">
            <v>-3.7082615396225975</v>
          </cell>
          <cell r="I500">
            <v>54047.486499999999</v>
          </cell>
          <cell r="J500">
            <v>51061.352740000002</v>
          </cell>
          <cell r="K500">
            <v>57982.681079999995</v>
          </cell>
          <cell r="N500">
            <v>58297.41648</v>
          </cell>
          <cell r="O500">
            <v>56833.704180000001</v>
          </cell>
          <cell r="P500">
            <v>57334.068840000007</v>
          </cell>
          <cell r="Q500">
            <v>335556.70982000005</v>
          </cell>
          <cell r="R500">
            <v>56542.239740000005</v>
          </cell>
          <cell r="S500">
            <v>54486.082240000003</v>
          </cell>
          <cell r="T500">
            <v>55096.755060000003</v>
          </cell>
          <cell r="U500">
            <v>52410.121180000002</v>
          </cell>
          <cell r="V500">
            <v>64575</v>
          </cell>
          <cell r="W500">
            <v>64575</v>
          </cell>
          <cell r="X500">
            <v>0</v>
          </cell>
          <cell r="Y500">
            <v>683241.90804000001</v>
          </cell>
          <cell r="Z500" t="str">
            <v xml:space="preserve"> </v>
          </cell>
          <cell r="AA500">
            <v>101.30623620989725</v>
          </cell>
          <cell r="AB500">
            <v>-6.0238996197613659</v>
          </cell>
        </row>
        <row r="501">
          <cell r="Q501" t="str">
            <v xml:space="preserve"> </v>
          </cell>
        </row>
        <row r="502">
          <cell r="A502">
            <v>4113</v>
          </cell>
          <cell r="C502" t="str">
            <v>Transferi vojnim invalidom, veteranom in žrtvam vojn.n.</v>
          </cell>
          <cell r="D502">
            <v>15556884.858309999</v>
          </cell>
          <cell r="E502">
            <v>17848129</v>
          </cell>
          <cell r="F502">
            <v>-2291244.1416900009</v>
          </cell>
          <cell r="G502">
            <v>104.5946368552308</v>
          </cell>
          <cell r="H502">
            <v>-3.9535015103482181</v>
          </cell>
          <cell r="I502">
            <v>1207288.1250199999</v>
          </cell>
          <cell r="J502">
            <v>1130006.7020099999</v>
          </cell>
          <cell r="K502">
            <v>1246149.3845299999</v>
          </cell>
          <cell r="L502">
            <v>3583444.2115599997</v>
          </cell>
          <cell r="N502">
            <v>1227195.4738999999</v>
          </cell>
          <cell r="O502">
            <v>1259765.1723799999</v>
          </cell>
          <cell r="P502">
            <v>1282837.8008400002</v>
          </cell>
          <cell r="Q502">
            <v>7353242.6586799994</v>
          </cell>
          <cell r="R502">
            <v>1444562.9335699999</v>
          </cell>
          <cell r="S502">
            <v>1454184.4264100001</v>
          </cell>
          <cell r="T502">
            <v>1359787.8583200001</v>
          </cell>
          <cell r="U502">
            <v>1381261.0374500002</v>
          </cell>
          <cell r="V502">
            <v>1319397.4002479999</v>
          </cell>
          <cell r="W502">
            <v>1333935.17425048</v>
          </cell>
          <cell r="X502">
            <v>0</v>
          </cell>
          <cell r="Y502">
            <v>15646371.48892848</v>
          </cell>
          <cell r="Z502" t="str">
            <v xml:space="preserve"> </v>
          </cell>
          <cell r="AA502">
            <v>100.57522204113172</v>
          </cell>
          <cell r="AB502">
            <v>-6.7020203700076735</v>
          </cell>
        </row>
        <row r="503">
          <cell r="C503" t="str">
            <v xml:space="preserve">                                 - dinamizirani sprejeti proračun</v>
          </cell>
          <cell r="D503">
            <v>15197059</v>
          </cell>
          <cell r="I503">
            <v>1230279</v>
          </cell>
          <cell r="J503">
            <v>1230279</v>
          </cell>
          <cell r="K503">
            <v>1230279</v>
          </cell>
          <cell r="N503">
            <v>1230279</v>
          </cell>
          <cell r="O503">
            <v>1230279</v>
          </cell>
          <cell r="P503">
            <v>1230279</v>
          </cell>
          <cell r="Q503">
            <v>7381674</v>
          </cell>
          <cell r="R503">
            <v>1230279</v>
          </cell>
          <cell r="S503">
            <v>1230279</v>
          </cell>
          <cell r="T503">
            <v>1230279</v>
          </cell>
          <cell r="U503">
            <v>1230279</v>
          </cell>
          <cell r="V503">
            <v>1562320</v>
          </cell>
          <cell r="W503">
            <v>1649449</v>
          </cell>
          <cell r="X503">
            <v>14541</v>
          </cell>
          <cell r="Y503">
            <v>15529100</v>
          </cell>
        </row>
        <row r="504">
          <cell r="A504">
            <v>411300</v>
          </cell>
          <cell r="C504" t="str">
            <v>Varstvo vojnih invalidov</v>
          </cell>
          <cell r="D504">
            <v>6070464.9294400001</v>
          </cell>
          <cell r="E504" t="str">
            <v xml:space="preserve"> </v>
          </cell>
          <cell r="G504">
            <v>103.59138376716351</v>
          </cell>
          <cell r="H504">
            <v>-4.8747623809334328</v>
          </cell>
          <cell r="I504">
            <v>501853.75500999996</v>
          </cell>
          <cell r="J504">
            <v>478679.25890999998</v>
          </cell>
          <cell r="K504">
            <v>527297.63491999998</v>
          </cell>
          <cell r="N504">
            <v>497462.51500999997</v>
          </cell>
          <cell r="O504">
            <v>498508.58922000002</v>
          </cell>
          <cell r="P504">
            <v>503696.94253000006</v>
          </cell>
          <cell r="Q504">
            <v>3007498.6956000002</v>
          </cell>
          <cell r="R504">
            <v>518660.04130000004</v>
          </cell>
          <cell r="S504">
            <v>505295.51618000004</v>
          </cell>
          <cell r="T504">
            <v>498674.57751000003</v>
          </cell>
          <cell r="U504">
            <v>541543.09884999995</v>
          </cell>
          <cell r="V504">
            <v>503620</v>
          </cell>
          <cell r="W504">
            <v>510000</v>
          </cell>
          <cell r="X504">
            <v>0</v>
          </cell>
          <cell r="Y504">
            <v>6085291.9294400001</v>
          </cell>
          <cell r="Z504" t="str">
            <v xml:space="preserve"> </v>
          </cell>
          <cell r="AA504">
            <v>100.2442481782259</v>
          </cell>
          <cell r="AB504">
            <v>-7.0090462168590761</v>
          </cell>
        </row>
        <row r="505">
          <cell r="A505">
            <v>411301</v>
          </cell>
          <cell r="C505" t="str">
            <v>Varstvo vojnih veteranov</v>
          </cell>
          <cell r="D505">
            <v>1301063.0417599999</v>
          </cell>
          <cell r="E505" t="str">
            <v xml:space="preserve"> </v>
          </cell>
          <cell r="G505">
            <v>113.34666806422359</v>
          </cell>
          <cell r="H505">
            <v>4.0832580938692189</v>
          </cell>
          <cell r="I505">
            <v>100872.84855</v>
          </cell>
          <cell r="J505">
            <v>96967.685710000005</v>
          </cell>
          <cell r="K505">
            <v>94308.284</v>
          </cell>
          <cell r="N505">
            <v>95022.000499999995</v>
          </cell>
          <cell r="O505">
            <v>100663.1275</v>
          </cell>
          <cell r="P505">
            <v>112001.42449999999</v>
          </cell>
          <cell r="Q505">
            <v>599835.37075999996</v>
          </cell>
          <cell r="R505">
            <v>116721.99249999999</v>
          </cell>
          <cell r="S505">
            <v>120039.1865</v>
          </cell>
          <cell r="T505">
            <v>125304.073</v>
          </cell>
          <cell r="U505">
            <v>119238.41899999999</v>
          </cell>
          <cell r="V505">
            <v>111125</v>
          </cell>
          <cell r="W505">
            <v>112236.25</v>
          </cell>
          <cell r="X505">
            <v>0</v>
          </cell>
          <cell r="Y505">
            <v>1304500.2917599999</v>
          </cell>
          <cell r="Z505" t="str">
            <v xml:space="preserve"> </v>
          </cell>
          <cell r="AA505">
            <v>100.26418781332458</v>
          </cell>
          <cell r="AB505">
            <v>-6.9905493382888864</v>
          </cell>
        </row>
        <row r="506">
          <cell r="A506">
            <v>411302</v>
          </cell>
          <cell r="C506" t="str">
            <v>Varstvo žrtev vojnega nasilja</v>
          </cell>
          <cell r="D506">
            <v>4146766.6045899997</v>
          </cell>
          <cell r="E506" t="str">
            <v xml:space="preserve"> </v>
          </cell>
          <cell r="G506">
            <v>102.0256025201812</v>
          </cell>
          <cell r="H506">
            <v>-6.3125780347280056</v>
          </cell>
          <cell r="I506">
            <v>349067.57955999998</v>
          </cell>
          <cell r="J506">
            <v>311562.22950999998</v>
          </cell>
          <cell r="K506">
            <v>352566.97950999998</v>
          </cell>
          <cell r="N506">
            <v>344394.37268999999</v>
          </cell>
          <cell r="O506">
            <v>355990.54193000001</v>
          </cell>
          <cell r="P506">
            <v>356743.92717000004</v>
          </cell>
          <cell r="Q506">
            <v>2070325.6303700001</v>
          </cell>
          <cell r="R506">
            <v>354469.09749999997</v>
          </cell>
          <cell r="S506">
            <v>341522.79272000003</v>
          </cell>
          <cell r="T506">
            <v>339891.52818000002</v>
          </cell>
          <cell r="U506">
            <v>352786.55582000007</v>
          </cell>
          <cell r="V506">
            <v>351365</v>
          </cell>
          <cell r="W506">
            <v>354878.65</v>
          </cell>
          <cell r="X506">
            <v>0</v>
          </cell>
          <cell r="Y506">
            <v>4165239.2545899996</v>
          </cell>
          <cell r="Z506" t="str">
            <v xml:space="preserve"> </v>
          </cell>
          <cell r="AA506">
            <v>100.44547117697806</v>
          </cell>
          <cell r="AB506">
            <v>-6.8223829527105124</v>
          </cell>
        </row>
        <row r="507">
          <cell r="A507">
            <v>411303</v>
          </cell>
          <cell r="C507" t="str">
            <v>Republiške priznavalnine</v>
          </cell>
          <cell r="D507">
            <v>67820.555420000004</v>
          </cell>
          <cell r="E507" t="str">
            <v xml:space="preserve"> </v>
          </cell>
          <cell r="G507">
            <v>96.774652544132621</v>
          </cell>
          <cell r="H507">
            <v>-11.134387011815789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17039.297910000001</v>
          </cell>
          <cell r="P507">
            <v>0</v>
          </cell>
          <cell r="Q507">
            <v>17039.297910000001</v>
          </cell>
          <cell r="R507">
            <v>16971.46228</v>
          </cell>
          <cell r="S507">
            <v>0</v>
          </cell>
          <cell r="T507">
            <v>0</v>
          </cell>
          <cell r="U507">
            <v>16942.863229999999</v>
          </cell>
          <cell r="V507">
            <v>0</v>
          </cell>
          <cell r="W507">
            <v>0</v>
          </cell>
          <cell r="X507">
            <v>0</v>
          </cell>
          <cell r="Y507">
            <v>50953.623420000004</v>
          </cell>
          <cell r="Z507" t="str">
            <v xml:space="preserve"> </v>
          </cell>
          <cell r="AA507">
            <v>75.13005917520691</v>
          </cell>
          <cell r="AB507">
            <v>-30.306067555466683</v>
          </cell>
        </row>
        <row r="508">
          <cell r="A508">
            <v>411304</v>
          </cell>
          <cell r="C508" t="str">
            <v>Sredstva za zdraviliško in klimatsko zdravljenje</v>
          </cell>
          <cell r="D508">
            <v>437011.90917</v>
          </cell>
          <cell r="E508" t="str">
            <v xml:space="preserve"> </v>
          </cell>
          <cell r="G508">
            <v>87.224752982300203</v>
          </cell>
          <cell r="H508">
            <v>-19.903808097061344</v>
          </cell>
          <cell r="I508">
            <v>2917.07602</v>
          </cell>
          <cell r="J508">
            <v>11392.548680000002</v>
          </cell>
          <cell r="K508">
            <v>8511.9921200000008</v>
          </cell>
          <cell r="N508">
            <v>4815.7381299999997</v>
          </cell>
          <cell r="O508">
            <v>13866.856300000001</v>
          </cell>
          <cell r="P508">
            <v>18117.949489999999</v>
          </cell>
          <cell r="Q508">
            <v>59622.160739999999</v>
          </cell>
          <cell r="R508">
            <v>61214.533989999996</v>
          </cell>
          <cell r="S508">
            <v>78602.935400000002</v>
          </cell>
          <cell r="T508">
            <v>78024.874759999992</v>
          </cell>
          <cell r="U508">
            <v>71850.392399999997</v>
          </cell>
          <cell r="V508">
            <v>73287.400248000005</v>
          </cell>
          <cell r="W508">
            <v>74020.274250480012</v>
          </cell>
          <cell r="X508">
            <v>0</v>
          </cell>
          <cell r="Y508">
            <v>496622.57178847998</v>
          </cell>
          <cell r="Z508" t="str">
            <v xml:space="preserve"> </v>
          </cell>
          <cell r="AA508">
            <v>113.64051216171573</v>
          </cell>
          <cell r="AB508">
            <v>5.4179148067863991</v>
          </cell>
        </row>
        <row r="509">
          <cell r="A509">
            <v>411305</v>
          </cell>
          <cell r="C509" t="str">
            <v>Sredstva iz naslova drugih zakonskih pravic VI,VV,ŽVN</v>
          </cell>
          <cell r="D509">
            <v>3533757.8179299999</v>
          </cell>
          <cell r="E509" t="str">
            <v xml:space="preserve"> </v>
          </cell>
          <cell r="G509">
            <v>109.40108844791237</v>
          </cell>
          <cell r="H509">
            <v>0.46013631580565573</v>
          </cell>
          <cell r="I509">
            <v>252576.86588</v>
          </cell>
          <cell r="J509">
            <v>231404.9792</v>
          </cell>
          <cell r="K509">
            <v>263464.49397999997</v>
          </cell>
          <cell r="N509">
            <v>285500.84756999998</v>
          </cell>
          <cell r="O509">
            <v>273696.75951999996</v>
          </cell>
          <cell r="P509">
            <v>292277.55715000001</v>
          </cell>
          <cell r="Q509">
            <v>1598921.5032999997</v>
          </cell>
          <cell r="R509">
            <v>376525.80599999998</v>
          </cell>
          <cell r="S509">
            <v>408723.99561000004</v>
          </cell>
          <cell r="T509">
            <v>317892.80486999999</v>
          </cell>
          <cell r="U509">
            <v>278899.70814999996</v>
          </cell>
          <cell r="V509">
            <v>280000</v>
          </cell>
          <cell r="W509">
            <v>282800</v>
          </cell>
          <cell r="X509">
            <v>0</v>
          </cell>
          <cell r="Y509">
            <v>3543763.8179299999</v>
          </cell>
          <cell r="Z509" t="str">
            <v xml:space="preserve"> </v>
          </cell>
          <cell r="AA509">
            <v>100.2831546618512</v>
          </cell>
          <cell r="AB509">
            <v>-6.9729548591361663</v>
          </cell>
        </row>
        <row r="510">
          <cell r="Q510" t="str">
            <v xml:space="preserve"> </v>
          </cell>
        </row>
        <row r="511">
          <cell r="A511">
            <v>4114</v>
          </cell>
          <cell r="C511" t="str">
            <v>Pokojnine</v>
          </cell>
          <cell r="D511">
            <v>0</v>
          </cell>
          <cell r="E511">
            <v>0</v>
          </cell>
          <cell r="F511">
            <v>0</v>
          </cell>
          <cell r="G511" t="str">
            <v>…</v>
          </cell>
          <cell r="H511" t="str">
            <v>…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 xml:space="preserve"> </v>
          </cell>
          <cell r="AA511" t="str">
            <v>…</v>
          </cell>
          <cell r="AB511" t="str">
            <v>…</v>
          </cell>
        </row>
        <row r="512">
          <cell r="A512">
            <v>4115</v>
          </cell>
          <cell r="C512" t="str">
            <v xml:space="preserve">Nadomestila plač </v>
          </cell>
          <cell r="D512">
            <v>0</v>
          </cell>
          <cell r="E512">
            <v>20094</v>
          </cell>
          <cell r="F512">
            <v>-20094</v>
          </cell>
          <cell r="G512" t="str">
            <v>…</v>
          </cell>
          <cell r="H512" t="str">
            <v>…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 xml:space="preserve"> </v>
          </cell>
          <cell r="AA512" t="str">
            <v>…</v>
          </cell>
          <cell r="AB512" t="str">
            <v>…</v>
          </cell>
        </row>
        <row r="513">
          <cell r="A513">
            <v>4116</v>
          </cell>
          <cell r="C513" t="str">
            <v>Boleznine</v>
          </cell>
          <cell r="D513">
            <v>0</v>
          </cell>
          <cell r="E513">
            <v>0</v>
          </cell>
          <cell r="F513">
            <v>0</v>
          </cell>
          <cell r="G513" t="str">
            <v>…</v>
          </cell>
          <cell r="H513" t="str">
            <v>…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 xml:space="preserve"> </v>
          </cell>
          <cell r="AA513" t="str">
            <v>…</v>
          </cell>
          <cell r="AB513" t="str">
            <v>…</v>
          </cell>
        </row>
        <row r="514">
          <cell r="D514" t="str">
            <v xml:space="preserve"> </v>
          </cell>
          <cell r="Q514" t="str">
            <v xml:space="preserve"> </v>
          </cell>
          <cell r="Y514" t="str">
            <v xml:space="preserve"> </v>
          </cell>
        </row>
        <row r="515">
          <cell r="A515">
            <v>4117</v>
          </cell>
          <cell r="C515" t="str">
            <v>Štipendije</v>
          </cell>
          <cell r="D515">
            <v>16144993.90167</v>
          </cell>
          <cell r="E515">
            <v>16597867</v>
          </cell>
          <cell r="F515">
            <v>-452873.09833000042</v>
          </cell>
          <cell r="G515">
            <v>108.61385086241651</v>
          </cell>
          <cell r="H515">
            <v>-0.26276321173874351</v>
          </cell>
          <cell r="I515">
            <v>1389281.706</v>
          </cell>
          <cell r="J515">
            <v>1424831.0528499999</v>
          </cell>
          <cell r="K515">
            <v>1376425.8090399997</v>
          </cell>
          <cell r="L515">
            <v>4190538.5678899996</v>
          </cell>
          <cell r="N515">
            <v>1361887.4495000001</v>
          </cell>
          <cell r="O515">
            <v>1353534.75294</v>
          </cell>
          <cell r="P515">
            <v>1355412.3269700003</v>
          </cell>
          <cell r="Q515">
            <v>8261373.0973000005</v>
          </cell>
          <cell r="R515">
            <v>1349624.858</v>
          </cell>
          <cell r="S515">
            <v>1131256.7790699999</v>
          </cell>
          <cell r="T515">
            <v>1153868.9775900005</v>
          </cell>
          <cell r="U515">
            <v>1268716.7879600003</v>
          </cell>
          <cell r="V515">
            <v>1296000</v>
          </cell>
          <cell r="W515">
            <v>1293550</v>
          </cell>
          <cell r="X515">
            <v>0</v>
          </cell>
          <cell r="Y515">
            <v>15754390.499919999</v>
          </cell>
          <cell r="Z515" t="str">
            <v xml:space="preserve"> </v>
          </cell>
          <cell r="AA515">
            <v>97.580653147787217</v>
          </cell>
          <cell r="AB515">
            <v>-9.4799135920341229</v>
          </cell>
        </row>
        <row r="516">
          <cell r="C516" t="str">
            <v xml:space="preserve">                                 - dinamizirani sprejeti proračun</v>
          </cell>
          <cell r="D516">
            <v>11354020</v>
          </cell>
          <cell r="I516">
            <v>889285</v>
          </cell>
          <cell r="J516">
            <v>889285</v>
          </cell>
          <cell r="K516">
            <v>889285</v>
          </cell>
          <cell r="N516">
            <v>889285</v>
          </cell>
          <cell r="O516">
            <v>889285</v>
          </cell>
          <cell r="P516">
            <v>889285</v>
          </cell>
          <cell r="Q516">
            <v>5335710</v>
          </cell>
          <cell r="R516">
            <v>889285</v>
          </cell>
          <cell r="S516">
            <v>889285</v>
          </cell>
          <cell r="T516">
            <v>889285</v>
          </cell>
          <cell r="U516">
            <v>889285</v>
          </cell>
          <cell r="V516">
            <v>1697120</v>
          </cell>
          <cell r="W516">
            <v>1571885</v>
          </cell>
          <cell r="X516">
            <v>0</v>
          </cell>
          <cell r="Y516">
            <v>12161855</v>
          </cell>
        </row>
        <row r="517">
          <cell r="A517">
            <v>411700</v>
          </cell>
          <cell r="C517" t="str">
            <v>Republiške štipendije</v>
          </cell>
          <cell r="D517">
            <v>15683380.99784</v>
          </cell>
          <cell r="E517" t="str">
            <v xml:space="preserve"> </v>
          </cell>
          <cell r="G517">
            <v>109.22293661215485</v>
          </cell>
          <cell r="H517">
            <v>0.29654418012383132</v>
          </cell>
          <cell r="I517">
            <v>1363512.321</v>
          </cell>
          <cell r="J517">
            <v>1366065.3859999997</v>
          </cell>
          <cell r="K517">
            <v>1348680.8063999999</v>
          </cell>
          <cell r="N517">
            <v>1335765.879</v>
          </cell>
          <cell r="O517">
            <v>1327469.2529</v>
          </cell>
          <cell r="P517">
            <v>1331958.2277000002</v>
          </cell>
          <cell r="Q517">
            <v>8073451.8729999997</v>
          </cell>
          <cell r="R517">
            <v>1327028.71762</v>
          </cell>
          <cell r="S517">
            <v>1100286.6239799999</v>
          </cell>
          <cell r="T517">
            <v>1117941.4082000004</v>
          </cell>
          <cell r="U517">
            <v>1218628.3750400003</v>
          </cell>
          <cell r="V517">
            <v>1230000</v>
          </cell>
          <cell r="W517">
            <v>1230000</v>
          </cell>
          <cell r="X517">
            <v>0</v>
          </cell>
          <cell r="Y517">
            <v>15297336.99784</v>
          </cell>
          <cell r="Z517" t="str">
            <v xml:space="preserve"> </v>
          </cell>
          <cell r="AA517">
            <v>97.53851545114432</v>
          </cell>
          <cell r="AB517">
            <v>-9.519002364430122</v>
          </cell>
        </row>
        <row r="518">
          <cell r="A518">
            <v>411701</v>
          </cell>
          <cell r="C518" t="str">
            <v>Kadrovske štipendije</v>
          </cell>
          <cell r="D518">
            <v>285665.049</v>
          </cell>
          <cell r="E518" t="str">
            <v xml:space="preserve"> </v>
          </cell>
          <cell r="G518">
            <v>115.63154764727932</v>
          </cell>
          <cell r="H518">
            <v>6.1814027982362916</v>
          </cell>
          <cell r="I518">
            <v>23764.984</v>
          </cell>
          <cell r="J518">
            <v>22645.407999999996</v>
          </cell>
          <cell r="K518">
            <v>22768.004000000001</v>
          </cell>
          <cell r="N518">
            <v>21745.513000000003</v>
          </cell>
          <cell r="O518">
            <v>21837.596999999998</v>
          </cell>
          <cell r="P518">
            <v>20936.718000000001</v>
          </cell>
          <cell r="Q518">
            <v>133698.22399999999</v>
          </cell>
          <cell r="R518">
            <v>19182.536</v>
          </cell>
          <cell r="S518">
            <v>16519.516</v>
          </cell>
          <cell r="T518">
            <v>17715.787</v>
          </cell>
          <cell r="U518">
            <v>13478.512999999999</v>
          </cell>
          <cell r="V518">
            <v>27450</v>
          </cell>
          <cell r="W518">
            <v>25000</v>
          </cell>
          <cell r="X518">
            <v>0</v>
          </cell>
          <cell r="Y518">
            <v>253044.576</v>
          </cell>
          <cell r="Z518" t="str">
            <v xml:space="preserve"> </v>
          </cell>
          <cell r="AA518">
            <v>88.580866607871229</v>
          </cell>
          <cell r="AB518">
            <v>-17.828509640193673</v>
          </cell>
        </row>
        <row r="519">
          <cell r="A519">
            <v>411702</v>
          </cell>
          <cell r="C519" t="str">
            <v>Druge štipendije</v>
          </cell>
          <cell r="D519">
            <v>175947.85483</v>
          </cell>
          <cell r="E519" t="str">
            <v xml:space="preserve"> </v>
          </cell>
          <cell r="G519">
            <v>68.070495419090406</v>
          </cell>
          <cell r="H519">
            <v>-37.492658017364192</v>
          </cell>
          <cell r="I519">
            <v>2004.4010000000001</v>
          </cell>
          <cell r="J519">
            <v>36120.258850000006</v>
          </cell>
          <cell r="K519">
            <v>4976.9986399999998</v>
          </cell>
          <cell r="N519">
            <v>4376.0574999999999</v>
          </cell>
          <cell r="O519">
            <v>4227.9030399999974</v>
          </cell>
          <cell r="P519">
            <v>2517.3812699999999</v>
          </cell>
          <cell r="Q519">
            <v>54223.0003</v>
          </cell>
          <cell r="R519">
            <v>3413.6043799999998</v>
          </cell>
          <cell r="S519">
            <v>14450.639090000004</v>
          </cell>
          <cell r="T519">
            <v>18211.78239</v>
          </cell>
          <cell r="U519">
            <v>36609.899920000003</v>
          </cell>
          <cell r="V519">
            <v>38550</v>
          </cell>
          <cell r="W519">
            <v>38550</v>
          </cell>
          <cell r="X519">
            <v>0</v>
          </cell>
          <cell r="Y519">
            <v>204008.92608</v>
          </cell>
          <cell r="Z519" t="str">
            <v xml:space="preserve"> </v>
          </cell>
          <cell r="AA519">
            <v>115.94851569921809</v>
          </cell>
          <cell r="AB519">
            <v>7.5589199436160328</v>
          </cell>
        </row>
        <row r="520">
          <cell r="D520" t="str">
            <v xml:space="preserve"> </v>
          </cell>
          <cell r="Q520" t="str">
            <v xml:space="preserve"> </v>
          </cell>
          <cell r="Y520" t="str">
            <v xml:space="preserve"> </v>
          </cell>
        </row>
        <row r="521">
          <cell r="A521">
            <v>4119</v>
          </cell>
          <cell r="C521" t="str">
            <v>Drugi transferi posameznikom</v>
          </cell>
          <cell r="D521">
            <v>6046834.925230002</v>
          </cell>
          <cell r="E521">
            <v>7497087</v>
          </cell>
          <cell r="F521">
            <v>-1450252.074769998</v>
          </cell>
          <cell r="G521">
            <v>95.253077174728702</v>
          </cell>
          <cell r="H521">
            <v>-12.531609573251885</v>
          </cell>
          <cell r="I521">
            <v>578637.48458000005</v>
          </cell>
          <cell r="J521">
            <v>687321.57255000004</v>
          </cell>
          <cell r="K521">
            <v>521162.00363000005</v>
          </cell>
          <cell r="L521">
            <v>1787121.0607600003</v>
          </cell>
          <cell r="N521">
            <v>629523.78579999995</v>
          </cell>
          <cell r="O521">
            <v>650582.47311999998</v>
          </cell>
          <cell r="P521">
            <v>566693.97407</v>
          </cell>
          <cell r="Q521">
            <v>3633921.2937500007</v>
          </cell>
          <cell r="R521">
            <v>313676.38154999999</v>
          </cell>
          <cell r="S521">
            <v>223549.55486999999</v>
          </cell>
          <cell r="T521">
            <v>374474.44300000003</v>
          </cell>
          <cell r="U521">
            <v>305973.99920000002</v>
          </cell>
          <cell r="V521">
            <v>485107</v>
          </cell>
          <cell r="W521">
            <v>190500</v>
          </cell>
          <cell r="X521">
            <v>665000</v>
          </cell>
          <cell r="Y521">
            <v>6192202.6723700017</v>
          </cell>
          <cell r="Z521" t="str">
            <v xml:space="preserve"> </v>
          </cell>
          <cell r="AA521">
            <v>102.4040303553428</v>
          </cell>
          <cell r="AB521">
            <v>-5.0055377037636362</v>
          </cell>
        </row>
        <row r="522">
          <cell r="C522" t="str">
            <v xml:space="preserve">                                 - dinamizirani sprejeti proračun</v>
          </cell>
          <cell r="D522">
            <v>7623761</v>
          </cell>
          <cell r="I522">
            <v>578636</v>
          </cell>
          <cell r="J522">
            <v>578636</v>
          </cell>
          <cell r="K522">
            <v>578636</v>
          </cell>
          <cell r="N522">
            <v>578636</v>
          </cell>
          <cell r="O522">
            <v>578636</v>
          </cell>
          <cell r="P522">
            <v>578636</v>
          </cell>
          <cell r="Q522">
            <v>3471816</v>
          </cell>
          <cell r="R522">
            <v>578636</v>
          </cell>
          <cell r="S522">
            <v>578636</v>
          </cell>
          <cell r="T522">
            <v>578636</v>
          </cell>
          <cell r="U522">
            <v>578636</v>
          </cell>
          <cell r="V522">
            <v>773820</v>
          </cell>
          <cell r="W522">
            <v>1217596</v>
          </cell>
          <cell r="X522">
            <v>41169</v>
          </cell>
          <cell r="Y522">
            <v>7818945</v>
          </cell>
        </row>
        <row r="523">
          <cell r="A523">
            <v>411900</v>
          </cell>
          <cell r="C523" t="str">
            <v>Regresiranje prevozov v šolo</v>
          </cell>
          <cell r="D523">
            <v>1325235.8134999997</v>
          </cell>
          <cell r="E523" t="str">
            <v xml:space="preserve"> </v>
          </cell>
          <cell r="G523">
            <v>86.665298395787275</v>
          </cell>
          <cell r="H523">
            <v>-20.417540499736205</v>
          </cell>
          <cell r="I523">
            <v>227945.40269999995</v>
          </cell>
          <cell r="J523">
            <v>175218.57606999998</v>
          </cell>
          <cell r="K523">
            <v>169172.99630000003</v>
          </cell>
          <cell r="N523">
            <v>161843.32657</v>
          </cell>
          <cell r="O523">
            <v>160264.99020999999</v>
          </cell>
          <cell r="P523">
            <v>138189.42739999999</v>
          </cell>
          <cell r="Q523">
            <v>1032634.7192499998</v>
          </cell>
          <cell r="R523">
            <v>84447.628619999989</v>
          </cell>
          <cell r="S523">
            <v>34616.550599999995</v>
          </cell>
          <cell r="T523">
            <v>25227.214</v>
          </cell>
          <cell r="U523">
            <v>51438.79451</v>
          </cell>
          <cell r="V523">
            <v>50000</v>
          </cell>
          <cell r="W523">
            <v>50000</v>
          </cell>
          <cell r="X523">
            <v>0</v>
          </cell>
          <cell r="Y523">
            <v>1328364.9069799997</v>
          </cell>
          <cell r="Z523" t="str">
            <v xml:space="preserve"> </v>
          </cell>
          <cell r="AA523">
            <v>100.23611597635112</v>
          </cell>
          <cell r="AB523">
            <v>-7.0165900033848629</v>
          </cell>
        </row>
        <row r="524">
          <cell r="A524">
            <v>411902</v>
          </cell>
          <cell r="C524" t="str">
            <v>Doplačila za šolo v naravi</v>
          </cell>
          <cell r="D524">
            <v>27075.59</v>
          </cell>
          <cell r="E524" t="str">
            <v xml:space="preserve"> </v>
          </cell>
          <cell r="G524">
            <v>101.79673430409395</v>
          </cell>
          <cell r="H524">
            <v>-6.5227416858641476</v>
          </cell>
          <cell r="I524">
            <v>0</v>
          </cell>
          <cell r="J524">
            <v>750.07500000000005</v>
          </cell>
          <cell r="K524">
            <v>175.22499999999999</v>
          </cell>
          <cell r="N524">
            <v>0</v>
          </cell>
          <cell r="O524">
            <v>1801.52</v>
          </cell>
          <cell r="P524">
            <v>1333.6</v>
          </cell>
          <cell r="Q524">
            <v>4060.42</v>
          </cell>
          <cell r="R524">
            <v>0</v>
          </cell>
          <cell r="S524">
            <v>10890.455</v>
          </cell>
          <cell r="T524">
            <v>0</v>
          </cell>
          <cell r="U524">
            <v>0</v>
          </cell>
          <cell r="V524">
            <v>6440</v>
          </cell>
          <cell r="W524">
            <v>4000</v>
          </cell>
          <cell r="X524">
            <v>0</v>
          </cell>
          <cell r="Y524">
            <v>25390.875</v>
          </cell>
          <cell r="Z524" t="str">
            <v xml:space="preserve"> </v>
          </cell>
          <cell r="AA524">
            <v>93.777734852684645</v>
          </cell>
          <cell r="AB524">
            <v>-13.007667112537433</v>
          </cell>
        </row>
        <row r="525">
          <cell r="A525">
            <v>411903</v>
          </cell>
          <cell r="C525" t="str">
            <v>Regresiranje prehrane učencev in dijakov</v>
          </cell>
          <cell r="D525">
            <v>1282573.4749999999</v>
          </cell>
          <cell r="E525" t="str">
            <v xml:space="preserve"> </v>
          </cell>
          <cell r="G525">
            <v>96.817107837417737</v>
          </cell>
          <cell r="H525">
            <v>-11.095401434878113</v>
          </cell>
          <cell r="I525">
            <v>127315.844</v>
          </cell>
          <cell r="J525">
            <v>250971.85200000001</v>
          </cell>
          <cell r="K525">
            <v>158850.196</v>
          </cell>
          <cell r="N525">
            <v>103140.48</v>
          </cell>
          <cell r="O525">
            <v>146994.09299999999</v>
          </cell>
          <cell r="P525">
            <v>123037.818</v>
          </cell>
          <cell r="Q525">
            <v>910310.28299999994</v>
          </cell>
          <cell r="R525">
            <v>0</v>
          </cell>
          <cell r="S525">
            <v>2841.68</v>
          </cell>
          <cell r="T525">
            <v>128467.872</v>
          </cell>
          <cell r="U525">
            <v>0</v>
          </cell>
          <cell r="V525">
            <v>50000</v>
          </cell>
          <cell r="W525">
            <v>50000</v>
          </cell>
          <cell r="X525">
            <v>150000</v>
          </cell>
          <cell r="Y525">
            <v>1291619.835</v>
          </cell>
          <cell r="Z525" t="str">
            <v xml:space="preserve"> </v>
          </cell>
          <cell r="AA525">
            <v>100.705328792177</v>
          </cell>
          <cell r="AB525">
            <v>-6.5813276510417467</v>
          </cell>
        </row>
        <row r="526">
          <cell r="A526">
            <v>411904</v>
          </cell>
          <cell r="C526" t="str">
            <v>Regresiranje študentske prehrane</v>
          </cell>
          <cell r="D526">
            <v>1570376.53015</v>
          </cell>
          <cell r="E526" t="str">
            <v xml:space="preserve"> </v>
          </cell>
          <cell r="G526">
            <v>109.68494422260197</v>
          </cell>
          <cell r="H526">
            <v>0.72079359283927147</v>
          </cell>
          <cell r="I526">
            <v>149489.45988000001</v>
          </cell>
          <cell r="J526">
            <v>130627.12235999999</v>
          </cell>
          <cell r="K526">
            <v>50883.416640000003</v>
          </cell>
          <cell r="N526">
            <v>253605.20178</v>
          </cell>
          <cell r="O526">
            <v>127069.89124</v>
          </cell>
          <cell r="P526">
            <v>146882.00336</v>
          </cell>
          <cell r="Q526">
            <v>858557.09526000009</v>
          </cell>
          <cell r="R526">
            <v>117881.93269</v>
          </cell>
          <cell r="S526">
            <v>44864.459480000005</v>
          </cell>
          <cell r="T526">
            <v>43666.351740000006</v>
          </cell>
          <cell r="U526">
            <v>94367.699099999998</v>
          </cell>
          <cell r="V526">
            <v>203120</v>
          </cell>
          <cell r="W526">
            <v>0</v>
          </cell>
          <cell r="X526">
            <v>100000</v>
          </cell>
          <cell r="Y526">
            <v>1462457.5382700001</v>
          </cell>
          <cell r="Z526" t="str">
            <v xml:space="preserve"> </v>
          </cell>
          <cell r="AA526">
            <v>93.12782700148405</v>
          </cell>
          <cell r="AB526">
            <v>-13.610550091387708</v>
          </cell>
        </row>
        <row r="527">
          <cell r="A527">
            <v>411905</v>
          </cell>
          <cell r="C527" t="str">
            <v>Regresiranje obrestne mere za kreditiranje študentov</v>
          </cell>
          <cell r="D527">
            <v>0</v>
          </cell>
          <cell r="E527" t="str">
            <v xml:space="preserve"> </v>
          </cell>
          <cell r="G527" t="str">
            <v>…</v>
          </cell>
          <cell r="H527" t="str">
            <v>…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300000</v>
          </cell>
          <cell r="Y527">
            <v>300000</v>
          </cell>
          <cell r="Z527" t="str">
            <v xml:space="preserve"> </v>
          </cell>
          <cell r="AA527" t="e">
            <v>#DIV/0!</v>
          </cell>
          <cell r="AB527" t="e">
            <v>#DIV/0!</v>
          </cell>
        </row>
        <row r="528">
          <cell r="A528">
            <v>411906</v>
          </cell>
          <cell r="C528" t="str">
            <v>Nezgodno zavarovanje vrhunskih športnikov</v>
          </cell>
          <cell r="D528">
            <v>9688.7095000000008</v>
          </cell>
          <cell r="E528" t="str">
            <v xml:space="preserve"> </v>
          </cell>
          <cell r="G528" t="str">
            <v>…</v>
          </cell>
          <cell r="H528" t="str">
            <v>…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 xml:space="preserve"> </v>
          </cell>
          <cell r="AA528">
            <v>0</v>
          </cell>
          <cell r="AB528">
            <v>-100</v>
          </cell>
        </row>
        <row r="529">
          <cell r="A529">
            <v>411907</v>
          </cell>
          <cell r="C529" t="str">
            <v>Pokojninsko, invalidsko in zdravstveno zavarovanje</v>
          </cell>
          <cell r="D529">
            <v>335966.69066999998</v>
          </cell>
          <cell r="E529" t="str">
            <v xml:space="preserve"> </v>
          </cell>
          <cell r="G529">
            <v>115.46946509034233</v>
          </cell>
          <cell r="H529">
            <v>6.0325666577982702</v>
          </cell>
          <cell r="I529">
            <v>29646.062999999998</v>
          </cell>
          <cell r="J529">
            <v>37998.035949999998</v>
          </cell>
          <cell r="K529">
            <v>15401.46</v>
          </cell>
          <cell r="N529">
            <v>20449.142319999999</v>
          </cell>
          <cell r="O529">
            <v>22810.207050000001</v>
          </cell>
          <cell r="P529">
            <v>22458.173070000001</v>
          </cell>
          <cell r="Q529">
            <v>148763.08139000001</v>
          </cell>
          <cell r="R529">
            <v>7127.5128600000007</v>
          </cell>
          <cell r="S529">
            <v>23725.25143</v>
          </cell>
          <cell r="T529">
            <v>59352.2235</v>
          </cell>
          <cell r="U529">
            <v>24508.706899999997</v>
          </cell>
          <cell r="V529">
            <v>12700</v>
          </cell>
          <cell r="W529">
            <v>15000</v>
          </cell>
          <cell r="X529">
            <v>30000</v>
          </cell>
          <cell r="Y529">
            <v>321176.77607999998</v>
          </cell>
          <cell r="Z529" t="str">
            <v xml:space="preserve"> </v>
          </cell>
          <cell r="AA529">
            <v>95.597803293979737</v>
          </cell>
          <cell r="AB529">
            <v>-11.319291935083726</v>
          </cell>
        </row>
        <row r="530">
          <cell r="C530" t="str">
            <v>določenih kategorij prebivalcev</v>
          </cell>
          <cell r="E530" t="str">
            <v xml:space="preserve"> </v>
          </cell>
          <cell r="Q530" t="str">
            <v xml:space="preserve"> </v>
          </cell>
          <cell r="V530" t="str">
            <v xml:space="preserve"> </v>
          </cell>
          <cell r="W530" t="str">
            <v xml:space="preserve"> </v>
          </cell>
          <cell r="X530" t="str">
            <v xml:space="preserve"> </v>
          </cell>
          <cell r="Z530" t="str">
            <v xml:space="preserve"> </v>
          </cell>
        </row>
        <row r="531">
          <cell r="A531">
            <v>411908</v>
          </cell>
          <cell r="C531" t="str">
            <v>Denarne nagrade in priznanja</v>
          </cell>
          <cell r="D531">
            <v>230300.617</v>
          </cell>
          <cell r="E531" t="str">
            <v xml:space="preserve"> </v>
          </cell>
          <cell r="G531">
            <v>100.96683960056656</v>
          </cell>
          <cell r="H531">
            <v>-7.2848121206918677</v>
          </cell>
          <cell r="I531">
            <v>15732.312</v>
          </cell>
          <cell r="J531">
            <v>22129.179</v>
          </cell>
          <cell r="K531">
            <v>17930.155999999999</v>
          </cell>
          <cell r="N531">
            <v>16424.314000000002</v>
          </cell>
          <cell r="O531">
            <v>16474.387999999999</v>
          </cell>
          <cell r="P531">
            <v>20037.18</v>
          </cell>
          <cell r="Q531">
            <v>108727.52899999998</v>
          </cell>
          <cell r="R531">
            <v>16381.268</v>
          </cell>
          <cell r="S531">
            <v>16205.853999999999</v>
          </cell>
          <cell r="T531">
            <v>16336.675999999999</v>
          </cell>
          <cell r="U531">
            <v>21106.121000000003</v>
          </cell>
          <cell r="V531">
            <v>21122</v>
          </cell>
          <cell r="W531">
            <v>21500</v>
          </cell>
          <cell r="X531">
            <v>0</v>
          </cell>
          <cell r="Y531">
            <v>221379.448</v>
          </cell>
          <cell r="Z531" t="str">
            <v xml:space="preserve"> </v>
          </cell>
          <cell r="AA531">
            <v>96.126293921305475</v>
          </cell>
          <cell r="AB531">
            <v>-10.829040889327018</v>
          </cell>
        </row>
        <row r="532">
          <cell r="A532">
            <v>411909</v>
          </cell>
          <cell r="C532" t="str">
            <v>Regresiranje oskrbe v domovih</v>
          </cell>
          <cell r="D532">
            <v>0</v>
          </cell>
          <cell r="E532" t="str">
            <v xml:space="preserve"> </v>
          </cell>
          <cell r="G532" t="str">
            <v>…</v>
          </cell>
          <cell r="H532" t="str">
            <v>…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 xml:space="preserve"> </v>
          </cell>
          <cell r="AA532" t="e">
            <v>#DIV/0!</v>
          </cell>
          <cell r="AB532" t="e">
            <v>#DIV/0!</v>
          </cell>
        </row>
        <row r="533">
          <cell r="A533">
            <v>411920</v>
          </cell>
          <cell r="C533" t="str">
            <v>Subvencioniranje stanarin</v>
          </cell>
          <cell r="D533">
            <v>132876</v>
          </cell>
          <cell r="G533" t="str">
            <v>…</v>
          </cell>
          <cell r="H533" t="str">
            <v>…</v>
          </cell>
          <cell r="I533">
            <v>0</v>
          </cell>
          <cell r="J533">
            <v>13905</v>
          </cell>
          <cell r="K533">
            <v>13950</v>
          </cell>
          <cell r="N533">
            <v>13752</v>
          </cell>
          <cell r="O533">
            <v>13950</v>
          </cell>
          <cell r="P533">
            <v>13950</v>
          </cell>
          <cell r="Q533">
            <v>69507</v>
          </cell>
          <cell r="R533">
            <v>12357</v>
          </cell>
          <cell r="S533">
            <v>1773</v>
          </cell>
          <cell r="T533">
            <v>0</v>
          </cell>
          <cell r="U533">
            <v>0</v>
          </cell>
          <cell r="V533">
            <v>29225</v>
          </cell>
          <cell r="W533">
            <v>0</v>
          </cell>
          <cell r="X533">
            <v>15000</v>
          </cell>
          <cell r="Y533">
            <v>127862</v>
          </cell>
          <cell r="AA533">
            <v>96.226557090821515</v>
          </cell>
          <cell r="AB533">
            <v>-10.736032383282449</v>
          </cell>
        </row>
        <row r="534">
          <cell r="A534">
            <v>411999</v>
          </cell>
          <cell r="C534" t="str">
            <v>Drugi transferi posameznikom in gospodinjstvom</v>
          </cell>
          <cell r="D534">
            <v>1132741.4994100002</v>
          </cell>
          <cell r="E534" t="str">
            <v xml:space="preserve"> </v>
          </cell>
          <cell r="G534">
            <v>103.7764076864111</v>
          </cell>
          <cell r="H534">
            <v>-4.7048597920926483</v>
          </cell>
          <cell r="I534">
            <v>28508.402999999998</v>
          </cell>
          <cell r="J534">
            <v>55721.732170000003</v>
          </cell>
          <cell r="K534">
            <v>94798.553690000001</v>
          </cell>
          <cell r="N534">
            <v>60309.321129999997</v>
          </cell>
          <cell r="O534">
            <v>161217.38362000001</v>
          </cell>
          <cell r="P534">
            <v>100805.77224000001</v>
          </cell>
          <cell r="Q534">
            <v>501361.16585000005</v>
          </cell>
          <cell r="R534">
            <v>75481.039380000002</v>
          </cell>
          <cell r="S534">
            <v>88632.304359999995</v>
          </cell>
          <cell r="T534">
            <v>101424.10575999999</v>
          </cell>
          <cell r="U534">
            <v>114552.67769</v>
          </cell>
          <cell r="V534">
            <v>112500</v>
          </cell>
          <cell r="W534">
            <v>50000</v>
          </cell>
          <cell r="X534">
            <v>70000</v>
          </cell>
          <cell r="Y534">
            <v>1113951.2930399999</v>
          </cell>
          <cell r="Z534" t="str">
            <v xml:space="preserve"> </v>
          </cell>
          <cell r="AA534">
            <v>98.341174365043798</v>
          </cell>
          <cell r="AB534">
            <v>-8.7744208116476727</v>
          </cell>
        </row>
        <row r="535">
          <cell r="Q535" t="str">
            <v xml:space="preserve"> </v>
          </cell>
        </row>
        <row r="536">
          <cell r="A536">
            <v>412</v>
          </cell>
          <cell r="C536" t="str">
            <v>TRANSFERI NEPROFITNIM ORGANIZACIJAM IN USTANOVAM</v>
          </cell>
          <cell r="D536">
            <v>6270228.2739400007</v>
          </cell>
          <cell r="E536">
            <v>7077992</v>
          </cell>
          <cell r="F536">
            <v>-807763.72605999932</v>
          </cell>
          <cell r="G536">
            <v>105.28907901414534</v>
          </cell>
          <cell r="H536">
            <v>-3.3158135774606592</v>
          </cell>
          <cell r="I536">
            <v>62551.254740000004</v>
          </cell>
          <cell r="J536">
            <v>141976.23521999997</v>
          </cell>
          <cell r="K536">
            <v>401821.19376000005</v>
          </cell>
          <cell r="L536">
            <v>606348.68372000009</v>
          </cell>
          <cell r="N536">
            <v>379759.31319999998</v>
          </cell>
          <cell r="O536">
            <v>441809.12563000002</v>
          </cell>
          <cell r="P536">
            <v>751636.55343999981</v>
          </cell>
          <cell r="Q536">
            <v>2179553.6759899999</v>
          </cell>
          <cell r="R536">
            <v>587375.1651499999</v>
          </cell>
          <cell r="S536">
            <v>707324.19673000008</v>
          </cell>
          <cell r="T536">
            <v>388066.84282999998</v>
          </cell>
          <cell r="U536">
            <v>660498.12623000017</v>
          </cell>
          <cell r="V536">
            <v>383000</v>
          </cell>
          <cell r="W536">
            <v>500000</v>
          </cell>
          <cell r="X536">
            <v>500000</v>
          </cell>
          <cell r="Y536">
            <v>5905818.0069300001</v>
          </cell>
          <cell r="Z536" t="str">
            <v xml:space="preserve"> </v>
          </cell>
          <cell r="AA536">
            <v>94.188245609421529</v>
          </cell>
          <cell r="AB536">
            <v>-12.626859360462404</v>
          </cell>
        </row>
        <row r="537">
          <cell r="C537" t="str">
            <v xml:space="preserve">                                 - dinamizirani sprejeti proračun</v>
          </cell>
          <cell r="D537">
            <v>1984928</v>
          </cell>
          <cell r="I537">
            <v>62551</v>
          </cell>
          <cell r="J537">
            <v>62551</v>
          </cell>
          <cell r="K537">
            <v>62551</v>
          </cell>
          <cell r="N537">
            <v>62551</v>
          </cell>
          <cell r="O537">
            <v>62551</v>
          </cell>
          <cell r="P537">
            <v>62551</v>
          </cell>
          <cell r="Q537">
            <v>375306</v>
          </cell>
          <cell r="R537">
            <v>62551</v>
          </cell>
          <cell r="S537">
            <v>62551</v>
          </cell>
          <cell r="T537">
            <v>62551</v>
          </cell>
          <cell r="U537">
            <v>62551</v>
          </cell>
          <cell r="V537">
            <v>771024</v>
          </cell>
          <cell r="W537">
            <v>914787</v>
          </cell>
          <cell r="X537">
            <v>382080</v>
          </cell>
          <cell r="Y537">
            <v>2693401</v>
          </cell>
        </row>
        <row r="538">
          <cell r="C538" t="str">
            <v xml:space="preserve"> </v>
          </cell>
        </row>
        <row r="539">
          <cell r="A539">
            <v>4120</v>
          </cell>
          <cell r="C539" t="str">
            <v>Tekoči transferi neprofitnim organizac. in ustanovam</v>
          </cell>
          <cell r="D539">
            <v>6270228.2739400007</v>
          </cell>
          <cell r="E539">
            <v>7077992</v>
          </cell>
          <cell r="F539">
            <v>-807763.72605999932</v>
          </cell>
          <cell r="G539">
            <v>105.28907901414534</v>
          </cell>
          <cell r="H539">
            <v>-3.3158135774606592</v>
          </cell>
          <cell r="I539">
            <v>62551.254740000004</v>
          </cell>
          <cell r="J539">
            <v>141976.23521999997</v>
          </cell>
          <cell r="K539">
            <v>401821.19376000005</v>
          </cell>
          <cell r="L539">
            <v>606348.68372000009</v>
          </cell>
          <cell r="N539">
            <v>379759.31319999998</v>
          </cell>
          <cell r="O539">
            <v>441809.12563000002</v>
          </cell>
          <cell r="P539">
            <v>751636.55343999981</v>
          </cell>
          <cell r="Q539">
            <v>2179553.6759899999</v>
          </cell>
          <cell r="R539">
            <v>587375.1651499999</v>
          </cell>
          <cell r="S539">
            <v>707324.19673000008</v>
          </cell>
          <cell r="T539">
            <v>388066.84282999998</v>
          </cell>
          <cell r="U539">
            <v>660498.12623000017</v>
          </cell>
          <cell r="V539">
            <v>383000</v>
          </cell>
          <cell r="W539">
            <v>500000</v>
          </cell>
          <cell r="X539">
            <v>600000</v>
          </cell>
          <cell r="Y539">
            <v>6005818.0069300001</v>
          </cell>
          <cell r="Z539" t="str">
            <v xml:space="preserve"> </v>
          </cell>
          <cell r="AA539">
            <v>95.783083877361705</v>
          </cell>
          <cell r="AB539">
            <v>-11.147417553467804</v>
          </cell>
        </row>
        <row r="540">
          <cell r="C540" t="str">
            <v xml:space="preserve"> </v>
          </cell>
          <cell r="Q540" t="str">
            <v xml:space="preserve"> </v>
          </cell>
        </row>
        <row r="541">
          <cell r="A541">
            <v>413</v>
          </cell>
          <cell r="C541" t="str">
            <v xml:space="preserve">DRUGI TEKOČI DOMAČI TRANSFERI </v>
          </cell>
          <cell r="D541">
            <v>401574211.34972</v>
          </cell>
          <cell r="E541">
            <v>393040547</v>
          </cell>
          <cell r="F541">
            <v>8533664.3497200012</v>
          </cell>
          <cell r="G541">
            <v>107.95140714746687</v>
          </cell>
          <cell r="H541">
            <v>-0.87106781683483803</v>
          </cell>
          <cell r="I541">
            <v>40040726.037249997</v>
          </cell>
          <cell r="J541">
            <v>33235029.169440001</v>
          </cell>
          <cell r="K541">
            <v>33066151.13837</v>
          </cell>
          <cell r="L541">
            <v>106341906.34505999</v>
          </cell>
          <cell r="N541">
            <v>37479951.194219992</v>
          </cell>
          <cell r="O541">
            <v>32004274.144620001</v>
          </cell>
          <cell r="P541">
            <v>49471168.912179999</v>
          </cell>
          <cell r="Q541">
            <v>225297300.59608001</v>
          </cell>
          <cell r="R541">
            <v>33468048.265919998</v>
          </cell>
          <cell r="S541">
            <v>35414074.690970004</v>
          </cell>
          <cell r="T541">
            <v>33378328.613159999</v>
          </cell>
          <cell r="U541">
            <v>23388877.30559</v>
          </cell>
          <cell r="V541">
            <v>24868846</v>
          </cell>
          <cell r="W541">
            <v>20665349</v>
          </cell>
          <cell r="X541">
            <v>2850000</v>
          </cell>
          <cell r="Y541">
            <v>399330824.47171998</v>
          </cell>
          <cell r="Z541" t="e">
            <v>#VALUE!</v>
          </cell>
          <cell r="AA541">
            <v>99.441351856121472</v>
          </cell>
          <cell r="AB541">
            <v>-7.7538479998873129</v>
          </cell>
        </row>
        <row r="542">
          <cell r="C542" t="str">
            <v xml:space="preserve">                                 - dinamizirani sprejeti proračun</v>
          </cell>
          <cell r="D542">
            <v>462023466</v>
          </cell>
          <cell r="I542">
            <v>40041223</v>
          </cell>
          <cell r="J542">
            <v>40041223</v>
          </cell>
          <cell r="K542">
            <v>40041223</v>
          </cell>
          <cell r="N542">
            <v>40041223</v>
          </cell>
          <cell r="O542">
            <v>40041223</v>
          </cell>
          <cell r="P542">
            <v>40041223</v>
          </cell>
          <cell r="Q542">
            <v>240247338</v>
          </cell>
          <cell r="R542">
            <v>40041223</v>
          </cell>
          <cell r="S542">
            <v>40041223</v>
          </cell>
          <cell r="T542">
            <v>40041223</v>
          </cell>
          <cell r="U542">
            <v>40041223</v>
          </cell>
          <cell r="V542">
            <v>24568963</v>
          </cell>
          <cell r="W542">
            <v>20928043</v>
          </cell>
          <cell r="X542">
            <v>641970</v>
          </cell>
          <cell r="Y542">
            <v>446551206</v>
          </cell>
        </row>
        <row r="543">
          <cell r="D543" t="str">
            <v xml:space="preserve"> </v>
          </cell>
          <cell r="Q543" t="str">
            <v xml:space="preserve"> </v>
          </cell>
          <cell r="Y543" t="str">
            <v xml:space="preserve"> </v>
          </cell>
        </row>
        <row r="544">
          <cell r="A544">
            <v>4130</v>
          </cell>
          <cell r="C544" t="str">
            <v>Tekoči transferi drugim ravnem države</v>
          </cell>
          <cell r="D544">
            <v>32711726.467999998</v>
          </cell>
          <cell r="E544">
            <v>31917393</v>
          </cell>
          <cell r="F544">
            <v>794333.46799999848</v>
          </cell>
          <cell r="G544">
            <v>103.60410460241248</v>
          </cell>
          <cell r="H544">
            <v>-4.8630811731749475</v>
          </cell>
          <cell r="I544">
            <v>2491000</v>
          </cell>
          <cell r="J544">
            <v>2493995</v>
          </cell>
          <cell r="K544">
            <v>2349394</v>
          </cell>
          <cell r="L544">
            <v>7334389</v>
          </cell>
          <cell r="N544">
            <v>4807232.8600000003</v>
          </cell>
          <cell r="O544">
            <v>2465154</v>
          </cell>
          <cell r="P544">
            <v>2459434.5699999998</v>
          </cell>
          <cell r="Q544">
            <v>17066210.43</v>
          </cell>
          <cell r="R544">
            <v>2493135</v>
          </cell>
          <cell r="S544">
            <v>2519933.3969999999</v>
          </cell>
          <cell r="T544">
            <v>2626478</v>
          </cell>
          <cell r="U544">
            <v>2586724.6409999998</v>
          </cell>
          <cell r="V544">
            <v>2572927</v>
          </cell>
          <cell r="W544">
            <v>2565000</v>
          </cell>
          <cell r="X544">
            <v>600000</v>
          </cell>
          <cell r="Y544">
            <v>33030408.467999998</v>
          </cell>
          <cell r="Z544" t="str">
            <v xml:space="preserve"> </v>
          </cell>
          <cell r="AA544">
            <v>100.97421333084253</v>
          </cell>
          <cell r="AB544">
            <v>-6.3318985799234326</v>
          </cell>
        </row>
        <row r="545">
          <cell r="C545" t="str">
            <v xml:space="preserve">                                 - dinamizirani sprejeti proračun</v>
          </cell>
          <cell r="D545">
            <v>30911507</v>
          </cell>
          <cell r="I545">
            <v>2491000</v>
          </cell>
          <cell r="J545">
            <v>2491000</v>
          </cell>
          <cell r="K545">
            <v>2491000</v>
          </cell>
          <cell r="N545">
            <v>2491000</v>
          </cell>
          <cell r="O545">
            <v>2491000</v>
          </cell>
          <cell r="P545">
            <v>2491000</v>
          </cell>
          <cell r="Q545">
            <v>14946000</v>
          </cell>
          <cell r="R545">
            <v>2491000</v>
          </cell>
          <cell r="S545">
            <v>2491000</v>
          </cell>
          <cell r="T545">
            <v>2491000</v>
          </cell>
          <cell r="U545">
            <v>2491000</v>
          </cell>
          <cell r="V545">
            <v>2674841</v>
          </cell>
          <cell r="W545">
            <v>3510507</v>
          </cell>
          <cell r="X545">
            <v>0</v>
          </cell>
          <cell r="Y545">
            <v>31095348</v>
          </cell>
        </row>
        <row r="546">
          <cell r="A546">
            <v>413000</v>
          </cell>
          <cell r="C546" t="str">
            <v>Dopolnilna sredstva občinam</v>
          </cell>
          <cell r="D546">
            <v>32326116.939999998</v>
          </cell>
          <cell r="E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>
            <v>2491000</v>
          </cell>
          <cell r="J546">
            <v>2493995</v>
          </cell>
          <cell r="K546">
            <v>2349394</v>
          </cell>
          <cell r="N546">
            <v>4807232.8600000003</v>
          </cell>
          <cell r="O546">
            <v>2465154</v>
          </cell>
          <cell r="P546">
            <v>2456834.5699999998</v>
          </cell>
          <cell r="Q546">
            <v>17063610.43</v>
          </cell>
          <cell r="R546">
            <v>2491000</v>
          </cell>
          <cell r="S546">
            <v>2493633.5099999998</v>
          </cell>
          <cell r="T546">
            <v>2603100</v>
          </cell>
          <cell r="U546">
            <v>2527510</v>
          </cell>
          <cell r="V546">
            <v>2532390</v>
          </cell>
          <cell r="W546" t="str">
            <v xml:space="preserve"> </v>
          </cell>
          <cell r="X546" t="str">
            <v xml:space="preserve"> </v>
          </cell>
          <cell r="Z546" t="str">
            <v xml:space="preserve"> </v>
          </cell>
          <cell r="AA546" t="str">
            <v xml:space="preserve"> </v>
          </cell>
          <cell r="AB546" t="str">
            <v xml:space="preserve"> </v>
          </cell>
        </row>
        <row r="547">
          <cell r="A547">
            <v>413001</v>
          </cell>
          <cell r="C547" t="str">
            <v>Sredstva za celostni razvoj podeželja in obnovo vasi</v>
          </cell>
          <cell r="D547">
            <v>68287.5</v>
          </cell>
          <cell r="E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P547">
            <v>500</v>
          </cell>
          <cell r="Q547">
            <v>500</v>
          </cell>
          <cell r="R547">
            <v>0</v>
          </cell>
          <cell r="S547">
            <v>0</v>
          </cell>
          <cell r="T547">
            <v>6589.5</v>
          </cell>
          <cell r="U547">
            <v>0</v>
          </cell>
          <cell r="V547">
            <v>0</v>
          </cell>
          <cell r="W547" t="str">
            <v xml:space="preserve"> </v>
          </cell>
          <cell r="X547" t="str">
            <v xml:space="preserve"> </v>
          </cell>
          <cell r="Z547" t="str">
            <v xml:space="preserve"> </v>
          </cell>
          <cell r="AA547" t="str">
            <v xml:space="preserve"> </v>
          </cell>
          <cell r="AB547" t="str">
            <v xml:space="preserve"> </v>
          </cell>
        </row>
        <row r="548">
          <cell r="A548">
            <v>413002</v>
          </cell>
          <cell r="C548" t="str">
            <v>Sredstva za demografsko ogrožena območja</v>
          </cell>
          <cell r="D548">
            <v>8800</v>
          </cell>
          <cell r="E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 xml:space="preserve"> </v>
          </cell>
          <cell r="X548" t="str">
            <v xml:space="preserve"> </v>
          </cell>
          <cell r="Z548" t="str">
            <v xml:space="preserve"> </v>
          </cell>
          <cell r="AA548" t="str">
            <v xml:space="preserve"> </v>
          </cell>
          <cell r="AB548" t="str">
            <v xml:space="preserve"> </v>
          </cell>
        </row>
        <row r="549">
          <cell r="A549">
            <v>413099</v>
          </cell>
          <cell r="C549" t="str">
            <v>Drugi tekoči transferi občinam</v>
          </cell>
          <cell r="D549">
            <v>308522.02799999999</v>
          </cell>
          <cell r="E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2100</v>
          </cell>
          <cell r="Q549">
            <v>2100</v>
          </cell>
          <cell r="R549">
            <v>2135</v>
          </cell>
          <cell r="S549">
            <v>26299.887000000002</v>
          </cell>
          <cell r="T549">
            <v>16788.5</v>
          </cell>
          <cell r="U549">
            <v>59214.641000000003</v>
          </cell>
          <cell r="V549">
            <v>40537</v>
          </cell>
          <cell r="W549" t="str">
            <v xml:space="preserve"> </v>
          </cell>
          <cell r="X549" t="str">
            <v xml:space="preserve"> </v>
          </cell>
          <cell r="Z549" t="str">
            <v xml:space="preserve"> </v>
          </cell>
          <cell r="AA549" t="str">
            <v xml:space="preserve"> </v>
          </cell>
          <cell r="AB549" t="str">
            <v xml:space="preserve"> </v>
          </cell>
        </row>
        <row r="550">
          <cell r="D550" t="str">
            <v xml:space="preserve"> </v>
          </cell>
          <cell r="Q550" t="str">
            <v xml:space="preserve"> </v>
          </cell>
          <cell r="Y550" t="str">
            <v xml:space="preserve"> </v>
          </cell>
        </row>
        <row r="551">
          <cell r="A551">
            <v>4131</v>
          </cell>
          <cell r="C551" t="str">
            <v>Tekoči transferi v sklade socialnega zavarovanja</v>
          </cell>
          <cell r="D551">
            <v>153876076.50099999</v>
          </cell>
          <cell r="E551">
            <v>153876076</v>
          </cell>
          <cell r="F551">
            <v>0.50099998712539673</v>
          </cell>
          <cell r="G551">
            <v>102.80024677419561</v>
          </cell>
          <cell r="H551">
            <v>-5.6012426315926547</v>
          </cell>
          <cell r="I551">
            <v>24402079.704999998</v>
          </cell>
          <cell r="J551">
            <v>15231504.328</v>
          </cell>
          <cell r="K551">
            <v>12890689.978</v>
          </cell>
          <cell r="L551">
            <v>52524274.011</v>
          </cell>
          <cell r="N551">
            <v>15316672.017000001</v>
          </cell>
          <cell r="O551">
            <v>12227338.978</v>
          </cell>
          <cell r="P551">
            <v>24243087.265000001</v>
          </cell>
          <cell r="Q551">
            <v>104311372.271</v>
          </cell>
          <cell r="R551">
            <v>13729064.179</v>
          </cell>
          <cell r="S551">
            <v>14863252.328</v>
          </cell>
          <cell r="T551">
            <v>14078028.222999999</v>
          </cell>
          <cell r="U551">
            <v>3073971.571</v>
          </cell>
          <cell r="V551">
            <v>3807488</v>
          </cell>
          <cell r="W551">
            <v>12899</v>
          </cell>
          <cell r="X551">
            <v>0</v>
          </cell>
          <cell r="Y551">
            <v>153876075.572</v>
          </cell>
          <cell r="Z551" t="str">
            <v xml:space="preserve"> </v>
          </cell>
          <cell r="AA551">
            <v>99.999999396267441</v>
          </cell>
          <cell r="AB551">
            <v>-7.2356220813845624</v>
          </cell>
        </row>
        <row r="552">
          <cell r="C552" t="str">
            <v xml:space="preserve">                                 - dinamizirani sprejeti proračun</v>
          </cell>
          <cell r="D552">
            <v>272062384</v>
          </cell>
          <cell r="E552" t="str">
            <v xml:space="preserve"> </v>
          </cell>
          <cell r="I552">
            <v>24402080</v>
          </cell>
          <cell r="J552">
            <v>24402080</v>
          </cell>
          <cell r="K552">
            <v>24402080</v>
          </cell>
          <cell r="N552">
            <v>24402080</v>
          </cell>
          <cell r="O552">
            <v>24402080</v>
          </cell>
          <cell r="P552">
            <v>24402080</v>
          </cell>
          <cell r="Q552">
            <v>146412480</v>
          </cell>
          <cell r="R552">
            <v>24402080</v>
          </cell>
          <cell r="S552">
            <v>24402080</v>
          </cell>
          <cell r="T552">
            <v>24402080</v>
          </cell>
          <cell r="U552">
            <v>24402080</v>
          </cell>
          <cell r="V552">
            <v>3646192</v>
          </cell>
          <cell r="W552">
            <v>3639504</v>
          </cell>
          <cell r="X552">
            <v>0</v>
          </cell>
          <cell r="Y552">
            <v>251306496</v>
          </cell>
          <cell r="Z552" t="str">
            <v xml:space="preserve"> </v>
          </cell>
        </row>
        <row r="553">
          <cell r="A553">
            <v>413100</v>
          </cell>
          <cell r="C553" t="str">
            <v>Tekoči transferi sredstev  v ZPIZ</v>
          </cell>
          <cell r="D553">
            <v>43502900</v>
          </cell>
          <cell r="E553">
            <v>43502900</v>
          </cell>
          <cell r="F553">
            <v>0</v>
          </cell>
          <cell r="G553">
            <v>108.59117907134981</v>
          </cell>
          <cell r="H553">
            <v>-0.28358211997262117</v>
          </cell>
          <cell r="I553">
            <v>2694866</v>
          </cell>
          <cell r="J553">
            <v>2694866</v>
          </cell>
          <cell r="K553">
            <v>2694866</v>
          </cell>
          <cell r="L553">
            <v>8084598</v>
          </cell>
          <cell r="N553">
            <v>2694866</v>
          </cell>
          <cell r="O553">
            <v>2882443.156</v>
          </cell>
          <cell r="P553">
            <v>2697732.105</v>
          </cell>
          <cell r="Q553">
            <v>16359639.261</v>
          </cell>
          <cell r="R553">
            <v>2694866</v>
          </cell>
          <cell r="S553">
            <v>11127073.033</v>
          </cell>
          <cell r="T553">
            <v>7000000</v>
          </cell>
          <cell r="U553">
            <v>2800000</v>
          </cell>
          <cell r="V553">
            <v>3521322</v>
          </cell>
          <cell r="W553">
            <v>0</v>
          </cell>
          <cell r="X553">
            <v>0</v>
          </cell>
          <cell r="Y553">
            <v>43502900.294</v>
          </cell>
          <cell r="Z553" t="str">
            <v xml:space="preserve"> </v>
          </cell>
          <cell r="AA553">
            <v>100.00000067581702</v>
          </cell>
          <cell r="AB553">
            <v>-7.2356208944183464</v>
          </cell>
        </row>
        <row r="554">
          <cell r="A554">
            <v>413101</v>
          </cell>
          <cell r="C554" t="str">
            <v>Dodatni transferi sredstev v ZPIZ</v>
          </cell>
          <cell r="D554">
            <v>110117250</v>
          </cell>
          <cell r="E554">
            <v>110117250</v>
          </cell>
          <cell r="F554">
            <v>0</v>
          </cell>
          <cell r="G554">
            <v>100.58776620524728</v>
          </cell>
          <cell r="H554">
            <v>-7.6329052293413469</v>
          </cell>
          <cell r="I554">
            <v>21686264</v>
          </cell>
          <cell r="J554">
            <v>12509000</v>
          </cell>
          <cell r="K554">
            <v>10175000</v>
          </cell>
          <cell r="L554">
            <v>44370264</v>
          </cell>
          <cell r="N554">
            <v>12601000</v>
          </cell>
          <cell r="O554">
            <v>9324000</v>
          </cell>
          <cell r="P554">
            <v>21524000</v>
          </cell>
          <cell r="Q554">
            <v>87819264</v>
          </cell>
          <cell r="R554">
            <v>11012000</v>
          </cell>
          <cell r="S554">
            <v>3714000</v>
          </cell>
          <cell r="T554">
            <v>7056000</v>
          </cell>
          <cell r="U554">
            <v>252000</v>
          </cell>
          <cell r="V554">
            <v>263986</v>
          </cell>
          <cell r="W554">
            <v>0</v>
          </cell>
          <cell r="X554">
            <v>0</v>
          </cell>
          <cell r="Y554">
            <v>110117250</v>
          </cell>
          <cell r="Z554" t="str">
            <v xml:space="preserve"> </v>
          </cell>
          <cell r="AA554">
            <v>100</v>
          </cell>
          <cell r="AB554">
            <v>-7.2356215213358013</v>
          </cell>
        </row>
        <row r="555">
          <cell r="C555" t="str">
            <v>v tem: dodatek za rekreacijo upokojencev</v>
          </cell>
          <cell r="I555">
            <v>2491000</v>
          </cell>
          <cell r="J555">
            <v>2491000</v>
          </cell>
          <cell r="K555">
            <v>2491000</v>
          </cell>
          <cell r="N555">
            <v>2491000</v>
          </cell>
          <cell r="O555">
            <v>2491000</v>
          </cell>
          <cell r="P555">
            <v>2491000</v>
          </cell>
          <cell r="Q555">
            <v>14946000</v>
          </cell>
          <cell r="R555">
            <v>2491000</v>
          </cell>
          <cell r="S555">
            <v>2491000</v>
          </cell>
          <cell r="T555">
            <v>2491000</v>
          </cell>
          <cell r="U555">
            <v>2491000</v>
          </cell>
        </row>
        <row r="556">
          <cell r="A556">
            <v>413199</v>
          </cell>
          <cell r="C556" t="str">
            <v>Drugi tekoči transferi v sklade socialn.zavarovanja</v>
          </cell>
          <cell r="D556">
            <v>255926.50099999999</v>
          </cell>
          <cell r="E556">
            <v>255926</v>
          </cell>
          <cell r="F556">
            <v>0.50099999998928979</v>
          </cell>
          <cell r="G556">
            <v>171.11149510821565</v>
          </cell>
          <cell r="H556">
            <v>57.12717640791152</v>
          </cell>
          <cell r="I556">
            <v>20949.705000000002</v>
          </cell>
          <cell r="J556">
            <v>27638.328000000001</v>
          </cell>
          <cell r="K556">
            <v>20823.977999999999</v>
          </cell>
          <cell r="L556">
            <v>69412.010999999999</v>
          </cell>
          <cell r="N556">
            <v>20806.017</v>
          </cell>
          <cell r="O556">
            <v>20895.822</v>
          </cell>
          <cell r="P556">
            <v>21355.16</v>
          </cell>
          <cell r="Q556">
            <v>132469.01</v>
          </cell>
          <cell r="R556">
            <v>22198.179</v>
          </cell>
          <cell r="S556">
            <v>22179.294999999998</v>
          </cell>
          <cell r="T556">
            <v>22028.223000000002</v>
          </cell>
          <cell r="U556">
            <v>21971.571</v>
          </cell>
          <cell r="V556">
            <v>22180</v>
          </cell>
          <cell r="W556">
            <v>12899</v>
          </cell>
          <cell r="X556">
            <v>0</v>
          </cell>
          <cell r="Y556">
            <v>255925.27799999999</v>
          </cell>
          <cell r="Z556" t="str">
            <v xml:space="preserve"> </v>
          </cell>
          <cell r="AA556">
            <v>99.999522128425454</v>
          </cell>
          <cell r="AB556">
            <v>-7.2360648159318544</v>
          </cell>
        </row>
        <row r="557">
          <cell r="D557" t="str">
            <v xml:space="preserve"> </v>
          </cell>
          <cell r="Q557" t="str">
            <v xml:space="preserve"> </v>
          </cell>
          <cell r="Y557" t="str">
            <v xml:space="preserve"> </v>
          </cell>
        </row>
        <row r="558">
          <cell r="A558">
            <v>4132</v>
          </cell>
          <cell r="C558" t="str">
            <v>Tekoči transferi v druge javne sklade in agencije</v>
          </cell>
          <cell r="D558">
            <v>1231400.2479599998</v>
          </cell>
          <cell r="E558">
            <v>2839310</v>
          </cell>
          <cell r="F558">
            <v>-1607909.7520400002</v>
          </cell>
          <cell r="G558">
            <v>112.54085490623014</v>
          </cell>
          <cell r="H558">
            <v>3.3433011076493386</v>
          </cell>
          <cell r="I558">
            <v>0</v>
          </cell>
          <cell r="J558">
            <v>6000</v>
          </cell>
          <cell r="K558">
            <v>110231.82246999998</v>
          </cell>
          <cell r="L558">
            <v>116231.82246999998</v>
          </cell>
          <cell r="N558">
            <v>233078.25065999999</v>
          </cell>
          <cell r="O558">
            <v>133266.91224999999</v>
          </cell>
          <cell r="P558">
            <v>69002.625119999997</v>
          </cell>
          <cell r="Q558">
            <v>551579.61049999995</v>
          </cell>
          <cell r="R558">
            <v>63408.629400000005</v>
          </cell>
          <cell r="S558">
            <v>58555.207000000002</v>
          </cell>
          <cell r="T558">
            <v>112969.39016</v>
          </cell>
          <cell r="U558">
            <v>65076.739179999997</v>
          </cell>
          <cell r="V558">
            <v>183431</v>
          </cell>
          <cell r="W558">
            <v>200000</v>
          </cell>
          <cell r="X558">
            <v>450000</v>
          </cell>
          <cell r="Y558">
            <v>1685020.5762399998</v>
          </cell>
          <cell r="Z558" t="str">
            <v xml:space="preserve"> </v>
          </cell>
          <cell r="AA558">
            <v>136.8377648966281</v>
          </cell>
          <cell r="AB558">
            <v>26.936702130452787</v>
          </cell>
        </row>
        <row r="559">
          <cell r="C559" t="str">
            <v xml:space="preserve">                                 - dinamizirani sprejeti proračun</v>
          </cell>
          <cell r="D559">
            <v>100322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315961</v>
          </cell>
          <cell r="W559">
            <v>100322</v>
          </cell>
          <cell r="X559">
            <v>0</v>
          </cell>
          <cell r="Y559">
            <v>416283</v>
          </cell>
        </row>
        <row r="560">
          <cell r="D560" t="str">
            <v xml:space="preserve"> </v>
          </cell>
        </row>
        <row r="561">
          <cell r="D561" t="str">
            <v xml:space="preserve"> </v>
          </cell>
          <cell r="Q561" t="str">
            <v xml:space="preserve"> </v>
          </cell>
          <cell r="Y561" t="str">
            <v xml:space="preserve"> </v>
          </cell>
        </row>
        <row r="562">
          <cell r="A562">
            <v>4133</v>
          </cell>
          <cell r="C562" t="str">
            <v>Tekoči transferi v javne zavode in druge izvajalce jav.služb</v>
          </cell>
          <cell r="D562">
            <v>213755008.13275999</v>
          </cell>
          <cell r="E562">
            <v>204407768</v>
          </cell>
          <cell r="F562">
            <v>9347240.1327599883</v>
          </cell>
          <cell r="G562">
            <v>112.71450857477984</v>
          </cell>
          <cell r="H562">
            <v>3.5027626949309649</v>
          </cell>
          <cell r="I562">
            <v>13147646.332250001</v>
          </cell>
          <cell r="J562">
            <v>15503529.84144</v>
          </cell>
          <cell r="K562">
            <v>17715835.337899998</v>
          </cell>
          <cell r="L562">
            <v>46367011.511589997</v>
          </cell>
          <cell r="N562">
            <v>17122968.066559996</v>
          </cell>
          <cell r="O562">
            <v>17178514.254370004</v>
          </cell>
          <cell r="P562">
            <v>22699644.452059999</v>
          </cell>
          <cell r="Q562">
            <v>103368138.28457999</v>
          </cell>
          <cell r="R562">
            <v>17182440.457520001</v>
          </cell>
          <cell r="S562">
            <v>17972333.75897</v>
          </cell>
          <cell r="T562">
            <v>16560853</v>
          </cell>
          <cell r="U562">
            <v>17663104.35441</v>
          </cell>
          <cell r="V562">
            <v>18305000</v>
          </cell>
          <cell r="W562">
            <v>17887450</v>
          </cell>
          <cell r="X562">
            <v>1800000</v>
          </cell>
          <cell r="Y562">
            <v>210739319.85547999</v>
          </cell>
          <cell r="Z562" t="str">
            <v xml:space="preserve"> </v>
          </cell>
          <cell r="AA562">
            <v>98.589184738349147</v>
          </cell>
          <cell r="AB562">
            <v>-8.5443555302883567</v>
          </cell>
        </row>
        <row r="563">
          <cell r="C563" t="str">
            <v xml:space="preserve">                                 - dinamizirani sprejeti proračun</v>
          </cell>
          <cell r="D563">
            <v>158949253</v>
          </cell>
          <cell r="I563">
            <v>13148143</v>
          </cell>
          <cell r="J563">
            <v>13148143</v>
          </cell>
          <cell r="K563">
            <v>13148143</v>
          </cell>
          <cell r="N563">
            <v>13148143</v>
          </cell>
          <cell r="O563">
            <v>13148143</v>
          </cell>
          <cell r="P563">
            <v>13148143</v>
          </cell>
          <cell r="Q563">
            <v>78888858</v>
          </cell>
          <cell r="R563">
            <v>13148143</v>
          </cell>
          <cell r="S563">
            <v>13148143</v>
          </cell>
          <cell r="T563">
            <v>13148143</v>
          </cell>
          <cell r="U563">
            <v>13148143</v>
          </cell>
          <cell r="V563">
            <v>17931969</v>
          </cell>
          <cell r="W563">
            <v>13677710</v>
          </cell>
          <cell r="X563">
            <v>641970</v>
          </cell>
          <cell r="Y563">
            <v>163733079</v>
          </cell>
        </row>
        <row r="564">
          <cell r="E564" t="str">
            <v xml:space="preserve"> </v>
          </cell>
          <cell r="Z564" t="str">
            <v xml:space="preserve"> </v>
          </cell>
        </row>
        <row r="565">
          <cell r="A565">
            <v>413300</v>
          </cell>
          <cell r="C565" t="str">
            <v xml:space="preserve">- Sredstva za plače in druge izdatke zaposlenim v </v>
          </cell>
          <cell r="D565">
            <v>144522205.53161001</v>
          </cell>
          <cell r="G565">
            <v>110.55725201617706</v>
          </cell>
          <cell r="H565">
            <v>1.5218108504839734</v>
          </cell>
          <cell r="I565">
            <v>10005272.68935</v>
          </cell>
          <cell r="J565">
            <v>10757719.581449999</v>
          </cell>
          <cell r="K565">
            <v>11582189.246689998</v>
          </cell>
          <cell r="L565">
            <v>32345181.517489996</v>
          </cell>
          <cell r="N565">
            <v>11579802.033059996</v>
          </cell>
          <cell r="O565">
            <v>11469600.280360002</v>
          </cell>
          <cell r="P565">
            <v>15928816.917579999</v>
          </cell>
          <cell r="Q565">
            <v>71323400.748489991</v>
          </cell>
          <cell r="R565">
            <v>11764533.251639999</v>
          </cell>
          <cell r="S565">
            <v>11835179.110270001</v>
          </cell>
          <cell r="T565">
            <v>11606402</v>
          </cell>
          <cell r="U565">
            <v>12487686</v>
          </cell>
          <cell r="V565">
            <v>12495000</v>
          </cell>
          <cell r="W565">
            <v>12620000</v>
          </cell>
          <cell r="X565">
            <v>0</v>
          </cell>
          <cell r="Y565">
            <v>144132201.11039999</v>
          </cell>
          <cell r="AA565">
            <v>99.730142216017654</v>
          </cell>
          <cell r="AB565">
            <v>-7.4859534174233175</v>
          </cell>
        </row>
        <row r="566">
          <cell r="C566" t="str">
            <v xml:space="preserve">  javnih zavodih in drugih izvajalcih javnih služb</v>
          </cell>
          <cell r="Q566" t="str">
            <v xml:space="preserve"> </v>
          </cell>
        </row>
        <row r="567">
          <cell r="Q567" t="str">
            <v xml:space="preserve"> </v>
          </cell>
        </row>
        <row r="568">
          <cell r="A568">
            <v>413301</v>
          </cell>
          <cell r="C568" t="str">
            <v>- Sredstva za prispevke delodajalca javnim zavodom</v>
          </cell>
          <cell r="D568">
            <v>24381044.866499998</v>
          </cell>
          <cell r="G568">
            <v>121.27601725693644</v>
          </cell>
          <cell r="H568">
            <v>11.364570483871844</v>
          </cell>
          <cell r="I568">
            <v>1759334.8241100006</v>
          </cell>
          <cell r="J568">
            <v>1829689.56134</v>
          </cell>
          <cell r="K568">
            <v>1983070.0677300002</v>
          </cell>
          <cell r="L568">
            <v>5572094.4531800011</v>
          </cell>
          <cell r="N568">
            <v>1981524.6567700002</v>
          </cell>
          <cell r="O568">
            <v>1958135.7056200001</v>
          </cell>
          <cell r="P568">
            <v>1993511.9611500006</v>
          </cell>
          <cell r="Q568">
            <v>11505266.77672</v>
          </cell>
          <cell r="R568">
            <v>2019337.4241300004</v>
          </cell>
          <cell r="S568">
            <v>2106592.6660000002</v>
          </cell>
          <cell r="T568">
            <v>2039635</v>
          </cell>
          <cell r="U568">
            <v>2239993.3544100001</v>
          </cell>
          <cell r="V568">
            <v>2245000</v>
          </cell>
          <cell r="W568">
            <v>2267450</v>
          </cell>
          <cell r="X568">
            <v>0</v>
          </cell>
          <cell r="Y568">
            <v>24423275.22126</v>
          </cell>
          <cell r="AA568">
            <v>100.17320978239957</v>
          </cell>
          <cell r="AB568">
            <v>-7.0749445432285967</v>
          </cell>
        </row>
        <row r="569">
          <cell r="A569" t="str">
            <v xml:space="preserve"> </v>
          </cell>
          <cell r="C569" t="str">
            <v xml:space="preserve">  in drugim izvajalcem javnih služb</v>
          </cell>
          <cell r="Q569" t="str">
            <v xml:space="preserve"> </v>
          </cell>
        </row>
        <row r="570">
          <cell r="A570">
            <v>413302</v>
          </cell>
          <cell r="C570" t="str">
            <v>- Izdatki za blago in storitve  javnim zavodom</v>
          </cell>
          <cell r="D570">
            <v>44851757.734650001</v>
          </cell>
          <cell r="G570">
            <v>115.54522917882062</v>
          </cell>
          <cell r="H570">
            <v>6.1021388235267295</v>
          </cell>
          <cell r="I570">
            <v>1383038.8187899999</v>
          </cell>
          <cell r="J570">
            <v>2916120.6986500002</v>
          </cell>
          <cell r="K570">
            <v>4150576.02348</v>
          </cell>
          <cell r="L570">
            <v>8449735.5409200005</v>
          </cell>
          <cell r="N570">
            <v>3561641.3767299997</v>
          </cell>
          <cell r="O570">
            <v>3750778.2683899999</v>
          </cell>
          <cell r="P570">
            <v>4777315.57333</v>
          </cell>
          <cell r="Q570">
            <v>20539470.759369999</v>
          </cell>
          <cell r="R570">
            <v>3398569.7817500015</v>
          </cell>
          <cell r="S570">
            <v>4030561.9826999991</v>
          </cell>
          <cell r="T570">
            <v>2914816</v>
          </cell>
          <cell r="U570">
            <v>2935425</v>
          </cell>
          <cell r="V570">
            <v>3565000</v>
          </cell>
          <cell r="W570">
            <v>3000000</v>
          </cell>
          <cell r="X570">
            <v>1800000</v>
          </cell>
          <cell r="Y570">
            <v>42183843.523819998</v>
          </cell>
          <cell r="AA570">
            <v>94.051706453482154</v>
          </cell>
          <cell r="AB570">
            <v>-12.753519059849566</v>
          </cell>
        </row>
        <row r="571">
          <cell r="C571" t="str">
            <v xml:space="preserve">  in drugim izvajalcem javnih služb</v>
          </cell>
          <cell r="D571" t="str">
            <v xml:space="preserve"> </v>
          </cell>
          <cell r="Q571" t="str">
            <v xml:space="preserve"> </v>
          </cell>
        </row>
        <row r="572">
          <cell r="Q572" t="str">
            <v xml:space="preserve"> </v>
          </cell>
        </row>
        <row r="573">
          <cell r="A573">
            <v>414</v>
          </cell>
          <cell r="C573" t="str">
            <v>TEKOČI TRANSFERI V TUJINO</v>
          </cell>
          <cell r="D573">
            <v>2312720.3716400005</v>
          </cell>
          <cell r="E573">
            <v>2599018</v>
          </cell>
          <cell r="F573">
            <v>-286297.62835999951</v>
          </cell>
          <cell r="G573">
            <v>97.62840979575131</v>
          </cell>
          <cell r="H573">
            <v>-10.350404227960226</v>
          </cell>
          <cell r="I573">
            <v>8268.5195999999996</v>
          </cell>
          <cell r="J573">
            <v>111921.53532000001</v>
          </cell>
          <cell r="K573">
            <v>206428.37747000001</v>
          </cell>
          <cell r="L573">
            <v>326618.43239000003</v>
          </cell>
          <cell r="N573">
            <v>160700.17897000001</v>
          </cell>
          <cell r="O573">
            <v>127110.23477</v>
          </cell>
          <cell r="P573">
            <v>128818.03867000001</v>
          </cell>
          <cell r="Q573">
            <v>743246.88480000012</v>
          </cell>
          <cell r="R573">
            <v>132838.59896000003</v>
          </cell>
          <cell r="S573">
            <v>172728.98208000002</v>
          </cell>
          <cell r="T573">
            <v>137866.14745000002</v>
          </cell>
          <cell r="U573">
            <v>506572.22105000005</v>
          </cell>
          <cell r="V573">
            <v>357657</v>
          </cell>
          <cell r="W573">
            <v>330000</v>
          </cell>
          <cell r="X573">
            <v>250000</v>
          </cell>
          <cell r="Y573">
            <v>2630909.8343400005</v>
          </cell>
          <cell r="Z573">
            <v>0</v>
          </cell>
          <cell r="AA573">
            <v>113.75823323052086</v>
          </cell>
          <cell r="AB573">
            <v>5.5271180246019043</v>
          </cell>
        </row>
        <row r="574">
          <cell r="C574" t="str">
            <v xml:space="preserve">                                 - dinamizirani sprejeti proračun</v>
          </cell>
          <cell r="D574">
            <v>809554</v>
          </cell>
          <cell r="I574">
            <v>8269</v>
          </cell>
          <cell r="J574">
            <v>8269</v>
          </cell>
          <cell r="K574">
            <v>8269</v>
          </cell>
          <cell r="N574">
            <v>8269</v>
          </cell>
          <cell r="O574">
            <v>8269</v>
          </cell>
          <cell r="P574">
            <v>8269</v>
          </cell>
          <cell r="Q574">
            <v>49614</v>
          </cell>
          <cell r="R574">
            <v>8269</v>
          </cell>
          <cell r="S574">
            <v>8269</v>
          </cell>
          <cell r="T574">
            <v>8269</v>
          </cell>
          <cell r="U574">
            <v>8269</v>
          </cell>
          <cell r="V574">
            <v>181060</v>
          </cell>
          <cell r="W574">
            <v>593138</v>
          </cell>
          <cell r="X574">
            <v>125457</v>
          </cell>
          <cell r="Y574">
            <v>982345</v>
          </cell>
        </row>
        <row r="575">
          <cell r="Q575" t="str">
            <v xml:space="preserve"> </v>
          </cell>
        </row>
        <row r="576">
          <cell r="A576">
            <v>4140</v>
          </cell>
          <cell r="C576" t="str">
            <v>Tekoči transferi mednarodnim institucijam</v>
          </cell>
          <cell r="D576">
            <v>173457.89730999997</v>
          </cell>
          <cell r="E576">
            <v>113871</v>
          </cell>
          <cell r="F576">
            <v>59586.897309999971</v>
          </cell>
          <cell r="G576">
            <v>131.42159053822294</v>
          </cell>
          <cell r="H576">
            <v>20.680983047036676</v>
          </cell>
          <cell r="I576">
            <v>0</v>
          </cell>
          <cell r="J576">
            <v>0</v>
          </cell>
          <cell r="K576">
            <v>32682.643170000003</v>
          </cell>
          <cell r="L576">
            <v>32682.643170000003</v>
          </cell>
          <cell r="N576">
            <v>0</v>
          </cell>
          <cell r="O576">
            <v>6912.3257100000001</v>
          </cell>
          <cell r="P576">
            <v>0</v>
          </cell>
          <cell r="Q576">
            <v>39594.96888</v>
          </cell>
          <cell r="R576">
            <v>0</v>
          </cell>
          <cell r="S576">
            <v>0</v>
          </cell>
          <cell r="T576">
            <v>0</v>
          </cell>
          <cell r="U576">
            <v>106781.44095999999</v>
          </cell>
          <cell r="V576">
            <v>0</v>
          </cell>
          <cell r="W576">
            <v>0</v>
          </cell>
          <cell r="X576">
            <v>0</v>
          </cell>
          <cell r="Y576">
            <v>146376.40983999998</v>
          </cell>
          <cell r="Z576" t="str">
            <v xml:space="preserve"> </v>
          </cell>
          <cell r="AA576">
            <v>84.387284816671922</v>
          </cell>
          <cell r="AB576">
            <v>-21.718659724794136</v>
          </cell>
        </row>
        <row r="577">
          <cell r="A577">
            <v>4141</v>
          </cell>
          <cell r="C577" t="str">
            <v>Tekoči transferi tujim vladam in vladnim institucijam</v>
          </cell>
          <cell r="D577">
            <v>268261.89881000004</v>
          </cell>
          <cell r="E577">
            <v>585000</v>
          </cell>
          <cell r="F577">
            <v>-316738.10118999996</v>
          </cell>
          <cell r="G577" t="str">
            <v>…</v>
          </cell>
          <cell r="H577" t="str">
            <v>…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207061.89881000001</v>
          </cell>
          <cell r="V577">
            <v>100000</v>
          </cell>
          <cell r="W577">
            <v>170000</v>
          </cell>
          <cell r="X577">
            <v>100000</v>
          </cell>
          <cell r="Y577">
            <v>577061.89881000004</v>
          </cell>
          <cell r="Z577" t="str">
            <v xml:space="preserve"> </v>
          </cell>
          <cell r="AA577">
            <v>215.11138979103089</v>
          </cell>
          <cell r="AB577">
            <v>99.546743776466514</v>
          </cell>
        </row>
        <row r="578">
          <cell r="A578">
            <v>4142</v>
          </cell>
          <cell r="C578" t="str">
            <v>Tekoči transferi neprofitnim organizacijam v tujini</v>
          </cell>
          <cell r="D578">
            <v>317151.01597000001</v>
          </cell>
          <cell r="E578">
            <v>420779</v>
          </cell>
          <cell r="F578">
            <v>-103627.98402999999</v>
          </cell>
          <cell r="G578">
            <v>70.297609863787912</v>
          </cell>
          <cell r="H578">
            <v>-35.44755751718283</v>
          </cell>
          <cell r="I578">
            <v>0</v>
          </cell>
          <cell r="J578">
            <v>6019.8503499999997</v>
          </cell>
          <cell r="K578">
            <v>10554.39673</v>
          </cell>
          <cell r="L578">
            <v>16574.247080000001</v>
          </cell>
          <cell r="N578">
            <v>13107.170240000001</v>
          </cell>
          <cell r="O578">
            <v>11571.032709999999</v>
          </cell>
          <cell r="P578">
            <v>17407.34042</v>
          </cell>
          <cell r="Q578">
            <v>58659.79045</v>
          </cell>
          <cell r="R578">
            <v>28656.06422</v>
          </cell>
          <cell r="S578">
            <v>75504.115740000008</v>
          </cell>
          <cell r="T578">
            <v>24863.02578</v>
          </cell>
          <cell r="U578">
            <v>25791.708440000002</v>
          </cell>
          <cell r="V578">
            <v>52807</v>
          </cell>
          <cell r="W578">
            <v>60000</v>
          </cell>
          <cell r="X578">
            <v>100000</v>
          </cell>
          <cell r="Y578">
            <v>426281.70462999999</v>
          </cell>
          <cell r="Z578" t="str">
            <v xml:space="preserve"> </v>
          </cell>
          <cell r="AA578">
            <v>134.40969228057679</v>
          </cell>
          <cell r="AB578">
            <v>24.684315659162138</v>
          </cell>
        </row>
        <row r="579">
          <cell r="A579">
            <v>4143</v>
          </cell>
          <cell r="C579" t="str">
            <v>Drugi tekoči transferi v tujino</v>
          </cell>
          <cell r="D579">
            <v>1553849.5595499999</v>
          </cell>
          <cell r="E579">
            <v>1479368</v>
          </cell>
          <cell r="F579">
            <v>74481.559549999889</v>
          </cell>
          <cell r="G579">
            <v>87.01332898136593</v>
          </cell>
          <cell r="H579">
            <v>-20.097953185155262</v>
          </cell>
          <cell r="I579">
            <v>8268.5195999999996</v>
          </cell>
          <cell r="J579">
            <v>105901.68497000002</v>
          </cell>
          <cell r="K579">
            <v>163191.33757</v>
          </cell>
          <cell r="L579">
            <v>277361.54214000003</v>
          </cell>
          <cell r="N579">
            <v>147593.00873</v>
          </cell>
          <cell r="O579">
            <v>108626.87634999999</v>
          </cell>
          <cell r="P579">
            <v>111410.69825</v>
          </cell>
          <cell r="Q579">
            <v>644992.12547000009</v>
          </cell>
          <cell r="R579">
            <v>104182.53474000002</v>
          </cell>
          <cell r="S579">
            <v>97224.866340000008</v>
          </cell>
          <cell r="T579">
            <v>113003.12167000002</v>
          </cell>
          <cell r="U579">
            <v>166937.17283999998</v>
          </cell>
          <cell r="V579">
            <v>204850</v>
          </cell>
          <cell r="W579">
            <v>100000</v>
          </cell>
          <cell r="X579">
            <v>50000</v>
          </cell>
          <cell r="Y579">
            <v>1481189.82106</v>
          </cell>
          <cell r="Z579" t="str">
            <v xml:space="preserve"> </v>
          </cell>
          <cell r="AA579">
            <v>95.323888465042756</v>
          </cell>
          <cell r="AB579">
            <v>-11.573387323708019</v>
          </cell>
        </row>
        <row r="580">
          <cell r="D580" t="str">
            <v xml:space="preserve"> </v>
          </cell>
          <cell r="Q580" t="str">
            <v xml:space="preserve"> </v>
          </cell>
          <cell r="Y580" t="str">
            <v xml:space="preserve"> </v>
          </cell>
          <cell r="AA580" t="str">
            <v xml:space="preserve"> </v>
          </cell>
          <cell r="AB580" t="str">
            <v xml:space="preserve"> </v>
          </cell>
        </row>
        <row r="581">
          <cell r="A581">
            <v>42</v>
          </cell>
          <cell r="B581" t="str">
            <v xml:space="preserve">    </v>
          </cell>
          <cell r="C581" t="str">
            <v xml:space="preserve">INVESTICIJSKI ODHODKI </v>
          </cell>
          <cell r="D581">
            <v>55991994.440779999</v>
          </cell>
          <cell r="E581">
            <v>73423778</v>
          </cell>
          <cell r="F581">
            <v>-17431783.559220001</v>
          </cell>
          <cell r="G581">
            <v>99.568264472392102</v>
          </cell>
          <cell r="H581">
            <v>-8.5690868022111175</v>
          </cell>
          <cell r="I581">
            <v>128787.50247000001</v>
          </cell>
          <cell r="J581">
            <v>2432302.0836999998</v>
          </cell>
          <cell r="K581">
            <v>2741737.9131700001</v>
          </cell>
          <cell r="L581">
            <v>5302827.4993399996</v>
          </cell>
          <cell r="N581">
            <v>2011648.3585699999</v>
          </cell>
          <cell r="O581">
            <v>2733867.52917</v>
          </cell>
          <cell r="P581">
            <v>3839293.2980299997</v>
          </cell>
          <cell r="Q581">
            <v>13887636.685109999</v>
          </cell>
          <cell r="R581">
            <v>3880097.6310000001</v>
          </cell>
          <cell r="S581">
            <v>3585816.5799799999</v>
          </cell>
          <cell r="T581">
            <v>3881270.1326600006</v>
          </cell>
          <cell r="U581">
            <v>4065952.3214100003</v>
          </cell>
          <cell r="V581">
            <v>4871350</v>
          </cell>
          <cell r="W581">
            <v>9160000</v>
          </cell>
          <cell r="X581">
            <v>17510000</v>
          </cell>
          <cell r="Y581">
            <v>60842123.350160003</v>
          </cell>
          <cell r="Z581">
            <v>0</v>
          </cell>
          <cell r="AA581">
            <v>108.66218279563115</v>
          </cell>
          <cell r="AB581">
            <v>0.7997985117172135</v>
          </cell>
        </row>
        <row r="582">
          <cell r="C582" t="str">
            <v xml:space="preserve">                                 - dinamizirani sprejeti proračun</v>
          </cell>
          <cell r="D582">
            <v>20415242</v>
          </cell>
          <cell r="I582">
            <v>128788</v>
          </cell>
          <cell r="J582">
            <v>128788</v>
          </cell>
          <cell r="K582">
            <v>128788</v>
          </cell>
          <cell r="N582">
            <v>128788</v>
          </cell>
          <cell r="O582">
            <v>128788</v>
          </cell>
          <cell r="P582">
            <v>128788</v>
          </cell>
          <cell r="Q582">
            <v>772728</v>
          </cell>
          <cell r="R582">
            <v>128788</v>
          </cell>
          <cell r="S582">
            <v>128788</v>
          </cell>
          <cell r="T582">
            <v>128788</v>
          </cell>
          <cell r="U582">
            <v>128788</v>
          </cell>
          <cell r="V582">
            <v>9019326</v>
          </cell>
          <cell r="W582">
            <v>12235706</v>
          </cell>
          <cell r="X582">
            <v>6762868</v>
          </cell>
          <cell r="Y582">
            <v>29305780</v>
          </cell>
        </row>
        <row r="583">
          <cell r="C583" t="str">
            <v xml:space="preserve"> </v>
          </cell>
          <cell r="Q583" t="str">
            <v xml:space="preserve"> </v>
          </cell>
        </row>
        <row r="584">
          <cell r="A584">
            <v>420</v>
          </cell>
          <cell r="C584" t="str">
            <v>NAKUP IN GRADNJA OSNOVNIH SREDSTEV</v>
          </cell>
          <cell r="D584">
            <v>55991994.440779999</v>
          </cell>
          <cell r="E584">
            <v>73423778</v>
          </cell>
          <cell r="F584">
            <v>-17431783.559220001</v>
          </cell>
          <cell r="G584">
            <v>99.568264472392102</v>
          </cell>
          <cell r="H584">
            <v>-8.5690868022111175</v>
          </cell>
          <cell r="I584">
            <v>128787.50247000001</v>
          </cell>
          <cell r="J584">
            <v>2432302.0836999998</v>
          </cell>
          <cell r="K584">
            <v>2741737.9131700001</v>
          </cell>
          <cell r="L584">
            <v>5302827.4993399996</v>
          </cell>
          <cell r="N584">
            <v>2011648.3585699999</v>
          </cell>
          <cell r="O584">
            <v>2733867.52917</v>
          </cell>
          <cell r="P584">
            <v>3839293.2980299997</v>
          </cell>
          <cell r="Q584">
            <v>13887636.685109999</v>
          </cell>
          <cell r="R584">
            <v>3880097.6310000001</v>
          </cell>
          <cell r="S584">
            <v>3585816.5799799999</v>
          </cell>
          <cell r="T584">
            <v>3881270.1326600006</v>
          </cell>
          <cell r="U584">
            <v>4065952.3214100003</v>
          </cell>
          <cell r="V584">
            <v>4871350</v>
          </cell>
          <cell r="W584">
            <v>9160000</v>
          </cell>
          <cell r="X584">
            <v>17510000</v>
          </cell>
          <cell r="Y584">
            <v>60842123.350160003</v>
          </cell>
          <cell r="Z584">
            <v>0</v>
          </cell>
          <cell r="AA584">
            <v>108.66218279563115</v>
          </cell>
          <cell r="AB584">
            <v>0.7997985117172135</v>
          </cell>
        </row>
        <row r="585">
          <cell r="Q585" t="str">
            <v xml:space="preserve"> </v>
          </cell>
        </row>
        <row r="586">
          <cell r="A586">
            <v>4200</v>
          </cell>
          <cell r="C586" t="str">
            <v>Nakup zgradb in prostorov</v>
          </cell>
          <cell r="D586">
            <v>1736941.6678099998</v>
          </cell>
          <cell r="E586">
            <v>5505153</v>
          </cell>
          <cell r="F586">
            <v>-3768211.3321900005</v>
          </cell>
          <cell r="G586">
            <v>71.401276843442517</v>
          </cell>
          <cell r="H586">
            <v>-34.434089216306234</v>
          </cell>
          <cell r="I586">
            <v>0</v>
          </cell>
          <cell r="J586">
            <v>100266.02687</v>
          </cell>
          <cell r="K586">
            <v>318349.05793000001</v>
          </cell>
          <cell r="L586">
            <v>418615.08480000001</v>
          </cell>
          <cell r="N586">
            <v>232140.08849999995</v>
          </cell>
          <cell r="O586">
            <v>7792.0993300000009</v>
          </cell>
          <cell r="P586">
            <v>92128.409420000011</v>
          </cell>
          <cell r="Q586">
            <v>750675.68204999994</v>
          </cell>
          <cell r="R586">
            <v>90442.193780000001</v>
          </cell>
          <cell r="S586">
            <v>38155.071620000002</v>
          </cell>
          <cell r="T586">
            <v>94084.519530000005</v>
          </cell>
          <cell r="U586">
            <v>127418.1721</v>
          </cell>
          <cell r="V586">
            <v>53000</v>
          </cell>
          <cell r="W586">
            <v>1000000</v>
          </cell>
          <cell r="X586">
            <v>1760000</v>
          </cell>
          <cell r="Y586">
            <v>3913775.6390800001</v>
          </cell>
          <cell r="Z586" t="str">
            <v xml:space="preserve"> </v>
          </cell>
          <cell r="AA586">
            <v>225.32568085689562</v>
          </cell>
          <cell r="AB586">
            <v>109.02196739971765</v>
          </cell>
        </row>
        <row r="587">
          <cell r="A587">
            <v>4201</v>
          </cell>
          <cell r="C587" t="str">
            <v>Nakup prevoznih sredstev</v>
          </cell>
          <cell r="D587">
            <v>1132498.6475</v>
          </cell>
          <cell r="E587">
            <v>1725379</v>
          </cell>
          <cell r="F587">
            <v>-592880.35250000004</v>
          </cell>
          <cell r="G587">
            <v>74.646652031060341</v>
          </cell>
          <cell r="H587">
            <v>-31.453946711606676</v>
          </cell>
          <cell r="I587">
            <v>0</v>
          </cell>
          <cell r="J587">
            <v>0</v>
          </cell>
          <cell r="K587">
            <v>16474.055</v>
          </cell>
          <cell r="L587">
            <v>16474.055</v>
          </cell>
          <cell r="N587">
            <v>25740.753860000004</v>
          </cell>
          <cell r="O587">
            <v>26770.61047</v>
          </cell>
          <cell r="P587">
            <v>3256.9213599999998</v>
          </cell>
          <cell r="Q587">
            <v>72242.340689999997</v>
          </cell>
          <cell r="R587">
            <v>40089.260329999997</v>
          </cell>
          <cell r="S587">
            <v>27822.631340000004</v>
          </cell>
          <cell r="T587">
            <v>144733.96511000002</v>
          </cell>
          <cell r="U587">
            <v>298458.50849000004</v>
          </cell>
          <cell r="V587">
            <v>108500</v>
          </cell>
          <cell r="W587">
            <v>300000</v>
          </cell>
          <cell r="X587">
            <v>500000</v>
          </cell>
          <cell r="Y587">
            <v>1491846.7059599999</v>
          </cell>
          <cell r="Z587" t="str">
            <v xml:space="preserve"> </v>
          </cell>
          <cell r="AA587">
            <v>131.73055078284321</v>
          </cell>
          <cell r="AB587">
            <v>22.199026700225616</v>
          </cell>
        </row>
        <row r="588">
          <cell r="A588">
            <v>4202</v>
          </cell>
          <cell r="C588" t="str">
            <v>Nakup opreme</v>
          </cell>
          <cell r="D588">
            <v>12337952.345960001</v>
          </cell>
          <cell r="E588">
            <v>16048155</v>
          </cell>
          <cell r="F588">
            <v>-3710202.6540399995</v>
          </cell>
          <cell r="G588">
            <v>91.493178726473118</v>
          </cell>
          <cell r="H588">
            <v>-15.984225228215692</v>
          </cell>
          <cell r="I588">
            <v>3727.6364700000004</v>
          </cell>
          <cell r="J588">
            <v>382509.91712</v>
          </cell>
          <cell r="K588">
            <v>914144.04119999986</v>
          </cell>
          <cell r="L588">
            <v>1300381.59479</v>
          </cell>
          <cell r="N588">
            <v>247869.91037999996</v>
          </cell>
          <cell r="O588">
            <v>485721.01485999988</v>
          </cell>
          <cell r="P588">
            <v>575570.04157999984</v>
          </cell>
          <cell r="Q588">
            <v>2609542.5616099997</v>
          </cell>
          <cell r="R588">
            <v>516898.42988999997</v>
          </cell>
          <cell r="S588">
            <v>473788.58489</v>
          </cell>
          <cell r="T588">
            <v>605089.5385400001</v>
          </cell>
          <cell r="U588">
            <v>794583.49502000003</v>
          </cell>
          <cell r="V588">
            <v>1500000</v>
          </cell>
          <cell r="W588">
            <v>2000000</v>
          </cell>
          <cell r="X588">
            <v>5500000</v>
          </cell>
          <cell r="Y588">
            <v>13999902.60995</v>
          </cell>
          <cell r="Z588" t="str">
            <v xml:space="preserve"> </v>
          </cell>
          <cell r="AA588">
            <v>113.47022761466734</v>
          </cell>
          <cell r="AB588">
            <v>5.259951405071746</v>
          </cell>
        </row>
        <row r="589">
          <cell r="A589">
            <v>4203</v>
          </cell>
          <cell r="C589" t="str">
            <v>Nakup drugih osnovnih sredstev</v>
          </cell>
          <cell r="D589">
            <v>198116.77835000001</v>
          </cell>
          <cell r="E589">
            <v>533811</v>
          </cell>
          <cell r="F589">
            <v>-335694.22164999996</v>
          </cell>
          <cell r="G589">
            <v>78.904759498678743</v>
          </cell>
          <cell r="H589">
            <v>-27.543838844188485</v>
          </cell>
          <cell r="I589">
            <v>0</v>
          </cell>
          <cell r="J589">
            <v>0</v>
          </cell>
          <cell r="K589">
            <v>1392.3251</v>
          </cell>
          <cell r="L589">
            <v>1392.3251</v>
          </cell>
          <cell r="N589">
            <v>4850.3050099999991</v>
          </cell>
          <cell r="O589">
            <v>5329.1726699999999</v>
          </cell>
          <cell r="P589">
            <v>2421.2624100000003</v>
          </cell>
          <cell r="Q589">
            <v>13993.065189999998</v>
          </cell>
          <cell r="R589">
            <v>7575.2727199999999</v>
          </cell>
          <cell r="S589">
            <v>1202.52676</v>
          </cell>
          <cell r="T589">
            <v>2531.2799600000003</v>
          </cell>
          <cell r="U589">
            <v>30330.396189999996</v>
          </cell>
          <cell r="V589">
            <v>60850</v>
          </cell>
          <cell r="W589">
            <v>100000</v>
          </cell>
          <cell r="X589">
            <v>300000</v>
          </cell>
          <cell r="Y589">
            <v>516482.54081999999</v>
          </cell>
          <cell r="Z589" t="str">
            <v xml:space="preserve"> </v>
          </cell>
          <cell r="AA589">
            <v>260.69601228199053</v>
          </cell>
          <cell r="AB589">
            <v>141.8330355120506</v>
          </cell>
        </row>
        <row r="590">
          <cell r="A590">
            <v>4204</v>
          </cell>
          <cell r="C590" t="str">
            <v>Novogradnje, rekonstrukcije in adaptacije</v>
          </cell>
          <cell r="D590">
            <v>25981418.176729999</v>
          </cell>
          <cell r="E590">
            <v>30805535</v>
          </cell>
          <cell r="F590">
            <v>-4824116.8232700005</v>
          </cell>
          <cell r="G590">
            <v>117.94360549086109</v>
          </cell>
          <cell r="H590">
            <v>8.3045045829762074</v>
          </cell>
          <cell r="I590">
            <v>0</v>
          </cell>
          <cell r="J590">
            <v>1486826.8961700001</v>
          </cell>
          <cell r="K590">
            <v>890069.16993000009</v>
          </cell>
          <cell r="L590">
            <v>2376896.0661000004</v>
          </cell>
          <cell r="N590">
            <v>972861.04663</v>
          </cell>
          <cell r="O590">
            <v>1568083.46673</v>
          </cell>
          <cell r="P590">
            <v>2278547.21667</v>
          </cell>
          <cell r="Q590">
            <v>7196387.7961300006</v>
          </cell>
          <cell r="R590">
            <v>2269460.0525000002</v>
          </cell>
          <cell r="S590">
            <v>2195047.62849</v>
          </cell>
          <cell r="T590">
            <v>2136928.9096500003</v>
          </cell>
          <cell r="U590">
            <v>1666864.0261900001</v>
          </cell>
          <cell r="V590">
            <v>1865000</v>
          </cell>
          <cell r="W590">
            <v>3500000</v>
          </cell>
          <cell r="X590">
            <v>5400000</v>
          </cell>
          <cell r="Y590">
            <v>26229688.41296</v>
          </cell>
          <cell r="Z590" t="str">
            <v xml:space="preserve"> </v>
          </cell>
          <cell r="AA590">
            <v>100.95556845489044</v>
          </cell>
          <cell r="AB590">
            <v>-6.3491943832185171</v>
          </cell>
        </row>
        <row r="591">
          <cell r="A591">
            <v>4205</v>
          </cell>
          <cell r="C591" t="str">
            <v>Investicijsko vzdrževanje in obnove</v>
          </cell>
          <cell r="D591">
            <v>8200299.6143699996</v>
          </cell>
          <cell r="E591">
            <v>11107184</v>
          </cell>
          <cell r="F591">
            <v>-2906884.3856300004</v>
          </cell>
          <cell r="G591">
            <v>77.019179763932328</v>
          </cell>
          <cell r="H591">
            <v>-29.275317021182431</v>
          </cell>
          <cell r="I591">
            <v>0</v>
          </cell>
          <cell r="J591">
            <v>363351.78503999999</v>
          </cell>
          <cell r="K591">
            <v>340004.61284999992</v>
          </cell>
          <cell r="L591">
            <v>703356.39788999991</v>
          </cell>
          <cell r="N591">
            <v>197260.22814999998</v>
          </cell>
          <cell r="O591">
            <v>345457.86244000006</v>
          </cell>
          <cell r="P591">
            <v>457281.43325999996</v>
          </cell>
          <cell r="Q591">
            <v>1703355.9217399997</v>
          </cell>
          <cell r="R591">
            <v>483814.43345000001</v>
          </cell>
          <cell r="S591">
            <v>444214.93690000009</v>
          </cell>
          <cell r="T591">
            <v>499665.96001000004</v>
          </cell>
          <cell r="U591">
            <v>623915.75484000007</v>
          </cell>
          <cell r="V591">
            <v>400000</v>
          </cell>
          <cell r="W591">
            <v>1500000</v>
          </cell>
          <cell r="X591">
            <v>2000000</v>
          </cell>
          <cell r="Y591">
            <v>7654967.0069399998</v>
          </cell>
          <cell r="Z591" t="str">
            <v xml:space="preserve"> </v>
          </cell>
          <cell r="AA591">
            <v>93.349845334012272</v>
          </cell>
          <cell r="AB591">
            <v>-13.404596165109211</v>
          </cell>
        </row>
        <row r="592">
          <cell r="A592">
            <v>4206</v>
          </cell>
          <cell r="C592" t="str">
            <v>Nakup zemljišč in naravnih bogastev</v>
          </cell>
          <cell r="D592">
            <v>951401.21924000001</v>
          </cell>
          <cell r="E592">
            <v>1261269</v>
          </cell>
          <cell r="F592">
            <v>-309867.78075999999</v>
          </cell>
          <cell r="G592">
            <v>68.978069921888689</v>
          </cell>
          <cell r="H592">
            <v>-36.659256270074671</v>
          </cell>
          <cell r="I592">
            <v>0</v>
          </cell>
          <cell r="J592">
            <v>0</v>
          </cell>
          <cell r="K592">
            <v>104425.99782000002</v>
          </cell>
          <cell r="L592">
            <v>104425.99782000002</v>
          </cell>
          <cell r="N592">
            <v>55129.784319999999</v>
          </cell>
          <cell r="O592">
            <v>31665.195399999997</v>
          </cell>
          <cell r="P592">
            <v>70553.613259999984</v>
          </cell>
          <cell r="Q592">
            <v>261774.59080000001</v>
          </cell>
          <cell r="R592">
            <v>40927.518230000001</v>
          </cell>
          <cell r="S592">
            <v>39048.524389999999</v>
          </cell>
          <cell r="T592">
            <v>22461.12873</v>
          </cell>
          <cell r="U592">
            <v>131169.75577000002</v>
          </cell>
          <cell r="V592">
            <v>145000</v>
          </cell>
          <cell r="W592">
            <v>250000</v>
          </cell>
          <cell r="X592">
            <v>300000</v>
          </cell>
          <cell r="Y592">
            <v>1190381.51792</v>
          </cell>
          <cell r="Z592" t="str">
            <v xml:space="preserve"> </v>
          </cell>
          <cell r="AA592">
            <v>125.11877153898358</v>
          </cell>
          <cell r="AB592">
            <v>16.065650778277913</v>
          </cell>
        </row>
        <row r="593">
          <cell r="A593">
            <v>4207</v>
          </cell>
          <cell r="C593" t="str">
            <v>Nakup nematerialnega premoženja</v>
          </cell>
          <cell r="D593">
            <v>226896.35337999999</v>
          </cell>
          <cell r="E593">
            <v>70464</v>
          </cell>
          <cell r="F593">
            <v>156432.35337999999</v>
          </cell>
          <cell r="G593">
            <v>191.24574857935062</v>
          </cell>
          <cell r="H593">
            <v>75.615930743205354</v>
          </cell>
          <cell r="I593">
            <v>0</v>
          </cell>
          <cell r="J593">
            <v>4884.3301499999998</v>
          </cell>
          <cell r="K593">
            <v>5016.2375400000001</v>
          </cell>
          <cell r="L593">
            <v>9900.5676899999999</v>
          </cell>
          <cell r="N593">
            <v>71404.902700000006</v>
          </cell>
          <cell r="O593">
            <v>55515.844190000003</v>
          </cell>
          <cell r="P593">
            <v>10776.51662</v>
          </cell>
          <cell r="Q593">
            <v>147597.83120000002</v>
          </cell>
          <cell r="R593">
            <v>5656.9468100000004</v>
          </cell>
          <cell r="S593">
            <v>5656.9468100000004</v>
          </cell>
          <cell r="T593">
            <v>5656.9468100000004</v>
          </cell>
          <cell r="U593">
            <v>10867.607460000001</v>
          </cell>
          <cell r="V593">
            <v>31500</v>
          </cell>
          <cell r="W593">
            <v>10000</v>
          </cell>
          <cell r="X593">
            <v>0</v>
          </cell>
          <cell r="Y593">
            <v>216936.27909</v>
          </cell>
          <cell r="Z593" t="str">
            <v xml:space="preserve"> </v>
          </cell>
          <cell r="AA593">
            <v>95.610297767404333</v>
          </cell>
          <cell r="AB593">
            <v>-11.307701514467212</v>
          </cell>
        </row>
        <row r="594">
          <cell r="A594">
            <v>4208</v>
          </cell>
          <cell r="C594" t="str">
            <v>Študije izvedljivosti projektov in projektna dokument.</v>
          </cell>
          <cell r="D594">
            <v>5210969.6374399997</v>
          </cell>
          <cell r="E594">
            <v>6344825</v>
          </cell>
          <cell r="F594">
            <v>-1133855.3625600003</v>
          </cell>
          <cell r="G594">
            <v>121.18192152539305</v>
          </cell>
          <cell r="H594">
            <v>11.278164853437133</v>
          </cell>
          <cell r="I594">
            <v>125059.86600000001</v>
          </cell>
          <cell r="J594">
            <v>94463.128349999984</v>
          </cell>
          <cell r="K594">
            <v>151862.41580000002</v>
          </cell>
          <cell r="L594">
            <v>371385.41015000001</v>
          </cell>
          <cell r="N594">
            <v>204391.33901999998</v>
          </cell>
          <cell r="O594">
            <v>207532.26307999992</v>
          </cell>
          <cell r="P594">
            <v>348757.88344999996</v>
          </cell>
          <cell r="Q594">
            <v>1132066.8956999998</v>
          </cell>
          <cell r="R594">
            <v>425233.52328999998</v>
          </cell>
          <cell r="S594">
            <v>360879.72877999983</v>
          </cell>
          <cell r="T594">
            <v>370117.88431999995</v>
          </cell>
          <cell r="U594">
            <v>382344.60534999997</v>
          </cell>
          <cell r="V594">
            <v>707500</v>
          </cell>
          <cell r="W594">
            <v>500000</v>
          </cell>
          <cell r="X594">
            <v>1750000</v>
          </cell>
          <cell r="Y594">
            <v>5628142.6374399997</v>
          </cell>
          <cell r="Z594" t="str">
            <v xml:space="preserve"> </v>
          </cell>
          <cell r="AA594">
            <v>108.00566936722635</v>
          </cell>
          <cell r="AB594">
            <v>0.19078791022852215</v>
          </cell>
        </row>
        <row r="595">
          <cell r="A595">
            <v>4209</v>
          </cell>
          <cell r="C595" t="str">
            <v>Nakup blagovnih rezerv in intervencijskih zalog</v>
          </cell>
          <cell r="D595">
            <v>15500</v>
          </cell>
          <cell r="E595">
            <v>22003</v>
          </cell>
          <cell r="F595">
            <v>-6503</v>
          </cell>
          <cell r="G595" t="str">
            <v>…</v>
          </cell>
          <cell r="H595" t="str">
            <v>…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 xml:space="preserve"> </v>
          </cell>
          <cell r="AA595" t="str">
            <v>…</v>
          </cell>
          <cell r="AB595" t="str">
            <v>…</v>
          </cell>
        </row>
        <row r="596">
          <cell r="Q596" t="str">
            <v xml:space="preserve"> </v>
          </cell>
        </row>
        <row r="597">
          <cell r="A597">
            <v>43</v>
          </cell>
          <cell r="C597" t="str">
            <v>INVESTICIJSKI TRANSFERI</v>
          </cell>
          <cell r="D597">
            <v>49667569.949589998</v>
          </cell>
          <cell r="E597">
            <v>52978238</v>
          </cell>
          <cell r="F597">
            <v>-3310668.0504100025</v>
          </cell>
          <cell r="G597">
            <v>93.194918963865092</v>
          </cell>
          <cell r="H597">
            <v>-14.421562016652814</v>
          </cell>
          <cell r="I597">
            <v>14500</v>
          </cell>
          <cell r="J597">
            <v>4845716.7296099989</v>
          </cell>
          <cell r="K597">
            <v>3974257.1212199996</v>
          </cell>
          <cell r="L597">
            <v>8834473.850829998</v>
          </cell>
          <cell r="N597">
            <v>6201264.2926700013</v>
          </cell>
          <cell r="O597">
            <v>3502565.47645</v>
          </cell>
          <cell r="P597">
            <v>3998554.6566499998</v>
          </cell>
          <cell r="Q597">
            <v>22536858.2766</v>
          </cell>
          <cell r="R597">
            <v>4366704.2624699995</v>
          </cell>
          <cell r="S597">
            <v>3164990.3735400001</v>
          </cell>
          <cell r="T597">
            <v>2861024.32583</v>
          </cell>
          <cell r="U597">
            <v>3774225.9968999997</v>
          </cell>
          <cell r="V597">
            <v>4958415</v>
          </cell>
          <cell r="W597">
            <v>2250000</v>
          </cell>
          <cell r="X597">
            <v>5780000</v>
          </cell>
          <cell r="Y597">
            <v>49692218.235339999</v>
          </cell>
          <cell r="Z597">
            <v>0</v>
          </cell>
          <cell r="AA597">
            <v>100.0496265184204</v>
          </cell>
          <cell r="AB597">
            <v>-7.1895857899625213</v>
          </cell>
        </row>
        <row r="598">
          <cell r="C598" t="str">
            <v xml:space="preserve">                                 - dinamizirani sprejeti proračun</v>
          </cell>
          <cell r="D598">
            <v>6110110</v>
          </cell>
          <cell r="I598">
            <v>14500</v>
          </cell>
          <cell r="J598">
            <v>14500</v>
          </cell>
          <cell r="K598">
            <v>14500</v>
          </cell>
          <cell r="N598">
            <v>14500</v>
          </cell>
          <cell r="O598">
            <v>14500</v>
          </cell>
          <cell r="P598">
            <v>14500</v>
          </cell>
          <cell r="Q598">
            <v>87000</v>
          </cell>
          <cell r="R598">
            <v>14500</v>
          </cell>
          <cell r="S598">
            <v>14500</v>
          </cell>
          <cell r="T598">
            <v>14500</v>
          </cell>
          <cell r="U598">
            <v>14500</v>
          </cell>
          <cell r="V598">
            <v>4676350</v>
          </cell>
          <cell r="W598">
            <v>2751962</v>
          </cell>
          <cell r="X598">
            <v>3198648</v>
          </cell>
          <cell r="Y598">
            <v>10771960</v>
          </cell>
        </row>
        <row r="599">
          <cell r="C599" t="str">
            <v xml:space="preserve"> </v>
          </cell>
          <cell r="Q599" t="str">
            <v xml:space="preserve"> </v>
          </cell>
        </row>
        <row r="600">
          <cell r="A600">
            <v>430</v>
          </cell>
          <cell r="C600" t="str">
            <v>INVESTICIJSKI TRANSFERI</v>
          </cell>
          <cell r="D600">
            <v>49667569.949589998</v>
          </cell>
          <cell r="E600">
            <v>52978238</v>
          </cell>
          <cell r="F600">
            <v>-3310668.0504100025</v>
          </cell>
          <cell r="G600">
            <v>93.194918963865092</v>
          </cell>
          <cell r="H600">
            <v>-14.421562016652814</v>
          </cell>
          <cell r="I600">
            <v>14500</v>
          </cell>
          <cell r="J600">
            <v>4845716.7296099989</v>
          </cell>
          <cell r="K600">
            <v>3974257.1212199996</v>
          </cell>
          <cell r="L600">
            <v>8834473.850829998</v>
          </cell>
          <cell r="N600">
            <v>6201264.2926700013</v>
          </cell>
          <cell r="O600">
            <v>3502565.47645</v>
          </cell>
          <cell r="P600">
            <v>3998554.6566499998</v>
          </cell>
          <cell r="Q600">
            <v>22536858.2766</v>
          </cell>
          <cell r="R600">
            <v>4366704.2624699995</v>
          </cell>
          <cell r="S600">
            <v>3164990.3735400001</v>
          </cell>
          <cell r="T600">
            <v>2861024.32583</v>
          </cell>
          <cell r="U600">
            <v>3774225.9968999997</v>
          </cell>
          <cell r="V600">
            <v>4958415</v>
          </cell>
          <cell r="W600">
            <v>2250000</v>
          </cell>
          <cell r="X600">
            <v>5780000</v>
          </cell>
          <cell r="Y600">
            <v>49692218.235339999</v>
          </cell>
          <cell r="Z600">
            <v>0</v>
          </cell>
          <cell r="AA600">
            <v>100.0496265184204</v>
          </cell>
          <cell r="AB600">
            <v>-7.1895857899625213</v>
          </cell>
        </row>
        <row r="601">
          <cell r="Q601" t="str">
            <v xml:space="preserve"> </v>
          </cell>
        </row>
        <row r="602">
          <cell r="A602">
            <v>4300</v>
          </cell>
          <cell r="C602" t="str">
            <v>Investicijski transferi drugim ravnem države</v>
          </cell>
          <cell r="D602">
            <v>9546907.7047000006</v>
          </cell>
          <cell r="E602">
            <v>9647307</v>
          </cell>
          <cell r="F602">
            <v>-100399.29529999942</v>
          </cell>
          <cell r="G602">
            <v>107.98745256599747</v>
          </cell>
          <cell r="H602">
            <v>-0.83796825895548466</v>
          </cell>
          <cell r="I602">
            <v>14500</v>
          </cell>
          <cell r="J602">
            <v>163526.42778</v>
          </cell>
          <cell r="K602">
            <v>824020.7858999999</v>
          </cell>
          <cell r="L602">
            <v>1002047.2136799999</v>
          </cell>
          <cell r="N602">
            <v>2879200.5133800004</v>
          </cell>
          <cell r="O602">
            <v>390114.65560999996</v>
          </cell>
          <cell r="P602">
            <v>475600.63276000001</v>
          </cell>
          <cell r="Q602">
            <v>4746963.0154300006</v>
          </cell>
          <cell r="R602">
            <v>838136.63107999985</v>
          </cell>
          <cell r="S602">
            <v>263574.70737999998</v>
          </cell>
          <cell r="T602">
            <v>941280.86815999995</v>
          </cell>
          <cell r="U602">
            <v>554476.87361000001</v>
          </cell>
          <cell r="V602">
            <v>604450</v>
          </cell>
          <cell r="W602">
            <v>1000000</v>
          </cell>
          <cell r="X602">
            <v>1000000</v>
          </cell>
          <cell r="Y602">
            <v>9948882.095660001</v>
          </cell>
          <cell r="Z602" t="str">
            <v xml:space="preserve"> </v>
          </cell>
          <cell r="AA602">
            <v>104.2105192947671</v>
          </cell>
          <cell r="AB602">
            <v>-3.3297594668208745</v>
          </cell>
        </row>
        <row r="603">
          <cell r="A603">
            <v>4301</v>
          </cell>
          <cell r="C603" t="str">
            <v>Kapitalski transferi javnim skladom in agencijam</v>
          </cell>
          <cell r="D603">
            <v>267667.489</v>
          </cell>
          <cell r="E603">
            <v>220972</v>
          </cell>
          <cell r="F603">
            <v>46695.489000000001</v>
          </cell>
          <cell r="G603">
            <v>12.370192265291898</v>
          </cell>
          <cell r="H603">
            <v>-88.64077845244087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200000</v>
          </cell>
          <cell r="O603">
            <v>0</v>
          </cell>
          <cell r="P603">
            <v>0</v>
          </cell>
          <cell r="Q603">
            <v>200000</v>
          </cell>
          <cell r="R603">
            <v>0</v>
          </cell>
          <cell r="S603">
            <v>0</v>
          </cell>
          <cell r="T603">
            <v>0</v>
          </cell>
          <cell r="U603">
            <v>36667.489000000001</v>
          </cell>
          <cell r="V603">
            <v>26000</v>
          </cell>
          <cell r="W603">
            <v>0</v>
          </cell>
          <cell r="X603">
            <v>0</v>
          </cell>
          <cell r="Y603">
            <v>262667.489</v>
          </cell>
          <cell r="Z603" t="str">
            <v xml:space="preserve"> </v>
          </cell>
          <cell r="AA603">
            <v>98.132010720211156</v>
          </cell>
          <cell r="AB603">
            <v>-8.9684501667800021</v>
          </cell>
        </row>
        <row r="604">
          <cell r="A604">
            <v>4302</v>
          </cell>
          <cell r="C604" t="str">
            <v xml:space="preserve">Investicijski transferi neprofitnim organizacijam </v>
          </cell>
          <cell r="D604">
            <v>1090601.2080899999</v>
          </cell>
          <cell r="E604">
            <v>1224852</v>
          </cell>
          <cell r="F604">
            <v>-134250.79191000015</v>
          </cell>
          <cell r="G604">
            <v>94.614635869948188</v>
          </cell>
          <cell r="H604">
            <v>-13.117873397660077</v>
          </cell>
          <cell r="I604">
            <v>0</v>
          </cell>
          <cell r="J604">
            <v>0</v>
          </cell>
          <cell r="K604">
            <v>11314.406000000001</v>
          </cell>
          <cell r="L604">
            <v>11314.406000000001</v>
          </cell>
          <cell r="N604">
            <v>118181.139</v>
          </cell>
          <cell r="O604">
            <v>35576.74</v>
          </cell>
          <cell r="P604">
            <v>47460.272499999999</v>
          </cell>
          <cell r="Q604">
            <v>212532.5575</v>
          </cell>
          <cell r="R604">
            <v>140978.11016999997</v>
          </cell>
          <cell r="S604">
            <v>67316.858390000009</v>
          </cell>
          <cell r="T604">
            <v>74325.931880000004</v>
          </cell>
          <cell r="U604">
            <v>106500.43088</v>
          </cell>
          <cell r="V604">
            <v>159500</v>
          </cell>
          <cell r="W604">
            <v>130000</v>
          </cell>
          <cell r="X604">
            <v>140000</v>
          </cell>
          <cell r="Y604">
            <v>1031153.88882</v>
          </cell>
          <cell r="Z604" t="str">
            <v xml:space="preserve"> </v>
          </cell>
          <cell r="AA604">
            <v>94.549124021775881</v>
          </cell>
          <cell r="AB604">
            <v>-12.29209274417822</v>
          </cell>
        </row>
        <row r="605">
          <cell r="A605">
            <v>4303</v>
          </cell>
          <cell r="C605" t="str">
            <v>Investicijski transferi javnim podjetjem (vključno DARS)</v>
          </cell>
          <cell r="D605">
            <v>27793063.913000003</v>
          </cell>
          <cell r="E605">
            <v>29984569</v>
          </cell>
          <cell r="F605">
            <v>-2191505.0869999975</v>
          </cell>
          <cell r="G605">
            <v>83.208984432982959</v>
          </cell>
          <cell r="H605">
            <v>-23.591382522513356</v>
          </cell>
          <cell r="I605">
            <v>0</v>
          </cell>
          <cell r="J605">
            <v>4613400</v>
          </cell>
          <cell r="K605">
            <v>2630100</v>
          </cell>
          <cell r="L605">
            <v>7243500</v>
          </cell>
          <cell r="N605">
            <v>2679600</v>
          </cell>
          <cell r="O605">
            <v>2748900</v>
          </cell>
          <cell r="P605">
            <v>3042600</v>
          </cell>
          <cell r="Q605">
            <v>15714600</v>
          </cell>
          <cell r="R605">
            <v>2315000</v>
          </cell>
          <cell r="S605">
            <v>2315000</v>
          </cell>
          <cell r="T605">
            <v>1115000</v>
          </cell>
          <cell r="U605">
            <v>2339991.44</v>
          </cell>
          <cell r="V605">
            <v>2336815</v>
          </cell>
          <cell r="W605">
            <v>0</v>
          </cell>
          <cell r="X605">
            <v>2340000</v>
          </cell>
          <cell r="Y605">
            <v>28476406.440000001</v>
          </cell>
          <cell r="Z605" t="str">
            <v xml:space="preserve"> </v>
          </cell>
          <cell r="AA605">
            <v>102.45868008341597</v>
          </cell>
          <cell r="AB605">
            <v>-4.9548422231762856</v>
          </cell>
        </row>
        <row r="606">
          <cell r="A606">
            <v>4304</v>
          </cell>
          <cell r="C606" t="str">
            <v>Kapitalski transferi finančnim institucijam</v>
          </cell>
          <cell r="D606">
            <v>0</v>
          </cell>
          <cell r="E606">
            <v>0</v>
          </cell>
          <cell r="F606">
            <v>0</v>
          </cell>
          <cell r="G606" t="str">
            <v>…</v>
          </cell>
          <cell r="H606" t="str">
            <v>…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 xml:space="preserve"> </v>
          </cell>
          <cell r="AA606" t="e">
            <v>#DIV/0!</v>
          </cell>
          <cell r="AB606" t="e">
            <v>#DIV/0!</v>
          </cell>
        </row>
        <row r="607">
          <cell r="A607">
            <v>4305</v>
          </cell>
          <cell r="C607" t="str">
            <v>Investicijski transferi privatnim podjetjem in zasebnikom</v>
          </cell>
          <cell r="D607">
            <v>4678775.1238299999</v>
          </cell>
          <cell r="E607">
            <v>4635256</v>
          </cell>
          <cell r="F607">
            <v>43519.123829999939</v>
          </cell>
          <cell r="G607">
            <v>142.6837907603134</v>
          </cell>
          <cell r="H607">
            <v>31.022764701848843</v>
          </cell>
          <cell r="I607">
            <v>0</v>
          </cell>
          <cell r="J607">
            <v>54.338999999999999</v>
          </cell>
          <cell r="K607">
            <v>195085.45575999998</v>
          </cell>
          <cell r="L607">
            <v>195139.79475999999</v>
          </cell>
          <cell r="N607">
            <v>8555.491</v>
          </cell>
          <cell r="O607">
            <v>34436.197</v>
          </cell>
          <cell r="P607">
            <v>17502.417000000001</v>
          </cell>
          <cell r="Q607">
            <v>255633.89976</v>
          </cell>
          <cell r="R607">
            <v>17478.293099999999</v>
          </cell>
          <cell r="S607">
            <v>59760.534</v>
          </cell>
          <cell r="T607">
            <v>140943.40934000001</v>
          </cell>
          <cell r="U607">
            <v>123491.84183999999</v>
          </cell>
          <cell r="V607">
            <v>1392150</v>
          </cell>
          <cell r="W607">
            <v>500000</v>
          </cell>
          <cell r="X607">
            <v>1500000</v>
          </cell>
          <cell r="Y607">
            <v>3989457.97804</v>
          </cell>
          <cell r="Z607" t="str">
            <v xml:space="preserve"> </v>
          </cell>
          <cell r="AA607">
            <v>85.267145191929387</v>
          </cell>
          <cell r="AB607">
            <v>-20.9024627162065</v>
          </cell>
        </row>
        <row r="608">
          <cell r="A608">
            <v>4306</v>
          </cell>
          <cell r="C608" t="str">
            <v xml:space="preserve">Investicijski transferi posameznikom </v>
          </cell>
          <cell r="D608">
            <v>718050.78759999981</v>
          </cell>
          <cell r="E608">
            <v>894473</v>
          </cell>
          <cell r="F608">
            <v>-176422.21240000019</v>
          </cell>
          <cell r="G608">
            <v>410.04951473774594</v>
          </cell>
          <cell r="H608">
            <v>276.53766275275109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1000</v>
          </cell>
          <cell r="Q608">
            <v>1000</v>
          </cell>
          <cell r="R608">
            <v>607076.75099999993</v>
          </cell>
          <cell r="S608">
            <v>5131.8013699999992</v>
          </cell>
          <cell r="T608">
            <v>11779.59518</v>
          </cell>
          <cell r="U608">
            <v>8456.3416500000003</v>
          </cell>
          <cell r="V608">
            <v>9500</v>
          </cell>
          <cell r="W608">
            <v>20000</v>
          </cell>
          <cell r="X608">
            <v>150000</v>
          </cell>
          <cell r="Y608">
            <v>812944.48919999984</v>
          </cell>
          <cell r="Z608" t="str">
            <v xml:space="preserve"> </v>
          </cell>
          <cell r="AA608">
            <v>113.21545818745929</v>
          </cell>
          <cell r="AB608">
            <v>5.0236161293685484</v>
          </cell>
        </row>
        <row r="609">
          <cell r="A609">
            <v>4307</v>
          </cell>
          <cell r="C609" t="str">
            <v>Investicijski transferi javnim zavodom in javn.gosp.službam</v>
          </cell>
          <cell r="D609">
            <v>5437806.601809999</v>
          </cell>
          <cell r="E609">
            <v>6370709</v>
          </cell>
          <cell r="F609">
            <v>-932902.39819000103</v>
          </cell>
          <cell r="G609">
            <v>127.03931546227483</v>
          </cell>
          <cell r="H609">
            <v>16.656855337258776</v>
          </cell>
          <cell r="I609">
            <v>0</v>
          </cell>
          <cell r="J609">
            <v>68735.962830000004</v>
          </cell>
          <cell r="K609">
            <v>313736.47356000001</v>
          </cell>
          <cell r="L609">
            <v>382472.43639000005</v>
          </cell>
          <cell r="N609">
            <v>315727.14928999997</v>
          </cell>
          <cell r="O609">
            <v>293537.88384000002</v>
          </cell>
          <cell r="P609">
            <v>414391.33438999997</v>
          </cell>
          <cell r="Q609">
            <v>1406128.80391</v>
          </cell>
          <cell r="R609">
            <v>448034.47712</v>
          </cell>
          <cell r="S609">
            <v>448229.35083999997</v>
          </cell>
          <cell r="T609">
            <v>577694.52127000003</v>
          </cell>
          <cell r="U609">
            <v>604641.57992000005</v>
          </cell>
          <cell r="V609">
            <v>430000</v>
          </cell>
          <cell r="W609">
            <v>600000</v>
          </cell>
          <cell r="X609">
            <v>650000</v>
          </cell>
          <cell r="Y609">
            <v>5164728.7330599995</v>
          </cell>
          <cell r="Z609" t="str">
            <v xml:space="preserve"> </v>
          </cell>
          <cell r="AA609">
            <v>94.978161439961767</v>
          </cell>
          <cell r="AB609">
            <v>-11.894098849757171</v>
          </cell>
        </row>
        <row r="610">
          <cell r="A610">
            <v>4308</v>
          </cell>
          <cell r="C610" t="str">
            <v>Investicijski transferi v tujino</v>
          </cell>
          <cell r="D610">
            <v>134697.12156</v>
          </cell>
          <cell r="E610">
            <v>100</v>
          </cell>
          <cell r="F610">
            <v>134597.12156</v>
          </cell>
          <cell r="G610" t="str">
            <v>…</v>
          </cell>
          <cell r="H610" t="str">
            <v>…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5977.1215599999996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5977.1215599999996</v>
          </cell>
          <cell r="Z610" t="str">
            <v xml:space="preserve"> </v>
          </cell>
          <cell r="AA610">
            <v>4.4374530730692179</v>
          </cell>
          <cell r="AB610">
            <v>-95.883624236484962</v>
          </cell>
        </row>
        <row r="611">
          <cell r="E611" t="str">
            <v xml:space="preserve"> </v>
          </cell>
          <cell r="F611" t="str">
            <v xml:space="preserve"> </v>
          </cell>
          <cell r="Z611" t="str">
            <v xml:space="preserve"> </v>
          </cell>
        </row>
        <row r="612">
          <cell r="A612" t="str">
            <v xml:space="preserve"> </v>
          </cell>
          <cell r="I612" t="str">
            <v xml:space="preserve"> </v>
          </cell>
          <cell r="J612" t="str">
            <v xml:space="preserve"> </v>
          </cell>
          <cell r="K612" t="str">
            <v xml:space="preserve"> </v>
          </cell>
          <cell r="N612" t="str">
            <v xml:space="preserve"> </v>
          </cell>
          <cell r="O612" t="str">
            <v xml:space="preserve"> </v>
          </cell>
          <cell r="P612" t="str">
            <v xml:space="preserve"> </v>
          </cell>
          <cell r="Q612" t="str">
            <v xml:space="preserve"> </v>
          </cell>
          <cell r="R612" t="str">
            <v xml:space="preserve"> </v>
          </cell>
        </row>
        <row r="613">
          <cell r="A613" t="str">
            <v xml:space="preserve"> </v>
          </cell>
          <cell r="B613" t="str">
            <v>III.</v>
          </cell>
          <cell r="C613" t="str">
            <v>PRORAČUNSKI PRESEŽEK</v>
          </cell>
          <cell r="D613">
            <v>-38598926.246579885</v>
          </cell>
          <cell r="E613">
            <v>-38393134.630328059</v>
          </cell>
          <cell r="F613">
            <v>-205791.61625182629</v>
          </cell>
          <cell r="G613" t="str">
            <v>…</v>
          </cell>
          <cell r="H613" t="str">
            <v>…</v>
          </cell>
          <cell r="I613">
            <v>-31962839.383703858</v>
          </cell>
          <cell r="J613">
            <v>-12622501.18694111</v>
          </cell>
          <cell r="K613">
            <v>4538510.4259258509</v>
          </cell>
          <cell r="L613">
            <v>-40046830.144719124</v>
          </cell>
          <cell r="N613">
            <v>18657123.475384489</v>
          </cell>
          <cell r="O613">
            <v>13457859.586742729</v>
          </cell>
          <cell r="P613">
            <v>-30796151.769871831</v>
          </cell>
          <cell r="Q613">
            <v>-38727998.852463782</v>
          </cell>
          <cell r="R613">
            <v>34842465.294680536</v>
          </cell>
          <cell r="S613">
            <v>8451092.0722460151</v>
          </cell>
          <cell r="T613">
            <v>-21512261.605926618</v>
          </cell>
          <cell r="U613">
            <v>27961410.612970203</v>
          </cell>
          <cell r="V613">
            <v>31207014.699798822</v>
          </cell>
          <cell r="W613">
            <v>20302559.262124345</v>
          </cell>
          <cell r="X613">
            <v>17787611.889999993</v>
          </cell>
          <cell r="Y613">
            <v>80311893.373429418</v>
          </cell>
          <cell r="Z613" t="e">
            <v>#VALUE!</v>
          </cell>
          <cell r="AA613" t="str">
            <v>…</v>
          </cell>
          <cell r="AB613" t="str">
            <v>…</v>
          </cell>
        </row>
        <row r="614">
          <cell r="C614" t="str">
            <v xml:space="preserve">(PRORAČUNSKI PRIMANJKLJAJ)   </v>
          </cell>
          <cell r="D614" t="str">
            <v xml:space="preserve"> </v>
          </cell>
          <cell r="Y614" t="str">
            <v xml:space="preserve"> </v>
          </cell>
        </row>
        <row r="615">
          <cell r="C615" t="str">
            <v xml:space="preserve">                                 - dinamizirani sprejeti proračun</v>
          </cell>
          <cell r="D615">
            <v>-358224143</v>
          </cell>
          <cell r="I615">
            <v>-36044352</v>
          </cell>
          <cell r="J615">
            <v>-36044352</v>
          </cell>
          <cell r="K615">
            <v>-36044352</v>
          </cell>
          <cell r="N615">
            <v>-36044352</v>
          </cell>
          <cell r="O615">
            <v>-36044352</v>
          </cell>
          <cell r="P615">
            <v>-36044352</v>
          </cell>
          <cell r="Q615">
            <v>-216266112</v>
          </cell>
          <cell r="R615">
            <v>-36044352</v>
          </cell>
          <cell r="S615">
            <v>-36044352</v>
          </cell>
          <cell r="T615">
            <v>-36044352</v>
          </cell>
          <cell r="U615">
            <v>-36044352</v>
          </cell>
          <cell r="V615">
            <v>22641894</v>
          </cell>
          <cell r="W615">
            <v>-15835977</v>
          </cell>
          <cell r="X615">
            <v>54099706</v>
          </cell>
          <cell r="Y615">
            <v>-299537897</v>
          </cell>
        </row>
        <row r="616">
          <cell r="C616" t="str">
            <v>( SKUPAJ PRIHODKI MINUS SKUPAJ ODHODKI)</v>
          </cell>
        </row>
        <row r="618">
          <cell r="A618" t="str">
            <v xml:space="preserve"> </v>
          </cell>
          <cell r="B618" t="str">
            <v>III/1.</v>
          </cell>
          <cell r="C618" t="str">
            <v>PRIMARNI PRESEŽEK (PRIMANJKLJAJ)</v>
          </cell>
          <cell r="D618">
            <v>15639812.944770098</v>
          </cell>
          <cell r="E618">
            <v>18619149.369671941</v>
          </cell>
          <cell r="F618">
            <v>-2979336.4249018431</v>
          </cell>
          <cell r="G618" t="str">
            <v>…</v>
          </cell>
          <cell r="H618" t="str">
            <v>…</v>
          </cell>
          <cell r="I618">
            <v>-32161416.851715855</v>
          </cell>
          <cell r="J618">
            <v>-12737063.792407647</v>
          </cell>
          <cell r="K618">
            <v>4424854.7649824172</v>
          </cell>
          <cell r="L618">
            <v>-40473625.879141092</v>
          </cell>
          <cell r="N618">
            <v>18348756.635179982</v>
          </cell>
          <cell r="O618">
            <v>12978148.164990082</v>
          </cell>
          <cell r="P618">
            <v>-32679215.982900292</v>
          </cell>
          <cell r="Q618">
            <v>-41825937.06187135</v>
          </cell>
          <cell r="R618">
            <v>34558597.409163937</v>
          </cell>
          <cell r="S618">
            <v>8256779.9793972969</v>
          </cell>
          <cell r="T618">
            <v>-21676767.520451881</v>
          </cell>
          <cell r="U618">
            <v>27595532.757972166</v>
          </cell>
          <cell r="V618">
            <v>31055566.715798825</v>
          </cell>
          <cell r="W618">
            <v>17936397.77212435</v>
          </cell>
          <cell r="X618">
            <v>17787611.889999993</v>
          </cell>
          <cell r="Y618">
            <v>73687781.942133188</v>
          </cell>
          <cell r="Z618" t="e">
            <v>#VALUE!</v>
          </cell>
          <cell r="AA618" t="str">
            <v>…</v>
          </cell>
          <cell r="AB618" t="str">
            <v>…</v>
          </cell>
        </row>
        <row r="619">
          <cell r="C619" t="str">
            <v xml:space="preserve"> (I. - 7102)- (II.- 403- 404)</v>
          </cell>
        </row>
        <row r="620">
          <cell r="C620" t="str">
            <v xml:space="preserve">(PRIHODKI BREZ PRIHODKOV OD OBRESTI </v>
          </cell>
        </row>
        <row r="621">
          <cell r="C621" t="str">
            <v>MINUS ODHODKI BREZ PLAČIL OBRESTI )</v>
          </cell>
        </row>
        <row r="623">
          <cell r="A623" t="str">
            <v xml:space="preserve"> </v>
          </cell>
          <cell r="B623" t="str">
            <v>III/2.</v>
          </cell>
          <cell r="C623" t="str">
            <v>TEKOČI PRESEŽEK (PRIMANJKLJAJ)</v>
          </cell>
          <cell r="D623">
            <v>59823864.93701005</v>
          </cell>
          <cell r="E623">
            <v>74217381.369671941</v>
          </cell>
          <cell r="F623">
            <v>-14393516.432661891</v>
          </cell>
          <cell r="G623" t="str">
            <v>…</v>
          </cell>
          <cell r="H623" t="str">
            <v>…</v>
          </cell>
          <cell r="I623">
            <v>-32179659.863919079</v>
          </cell>
          <cell r="J623">
            <v>-5634025.6671505943</v>
          </cell>
          <cell r="K623">
            <v>10739276.656546161</v>
          </cell>
          <cell r="L623">
            <v>-27074408.87452352</v>
          </cell>
          <cell r="N623">
            <v>24190465.244541004</v>
          </cell>
          <cell r="O623">
            <v>19285304.672913387</v>
          </cell>
          <cell r="P623">
            <v>-23693520.496373877</v>
          </cell>
          <cell r="Q623">
            <v>-7292159.4534430504</v>
          </cell>
          <cell r="R623">
            <v>41623890.318749458</v>
          </cell>
          <cell r="S623">
            <v>15007500.338718846</v>
          </cell>
          <cell r="T623">
            <v>-15031737.742262363</v>
          </cell>
          <cell r="U623">
            <v>35472073.13300392</v>
          </cell>
          <cell r="V623">
            <v>40727541.385798827</v>
          </cell>
          <cell r="W623">
            <v>31483271.896124348</v>
          </cell>
          <cell r="X623">
            <v>41077611.889999993</v>
          </cell>
          <cell r="Y623">
            <v>183067991.76669002</v>
          </cell>
          <cell r="Z623" t="e">
            <v>#VALUE!</v>
          </cell>
          <cell r="AA623" t="str">
            <v>…</v>
          </cell>
          <cell r="AB623" t="str">
            <v>…</v>
          </cell>
        </row>
        <row r="624">
          <cell r="C624" t="str">
            <v xml:space="preserve"> (70 + 71) - (40 + 41)</v>
          </cell>
        </row>
        <row r="625">
          <cell r="B625" t="str">
            <v>(TEKOČI PRIHODKI MINUS TEKOČI ODHODKI IN TEKOČI TRANSFERI)</v>
          </cell>
        </row>
        <row r="631">
          <cell r="B631" t="str">
            <v>B.   RAČUN FINANČNIH TERJATEV IN NALOŽB</v>
          </cell>
        </row>
        <row r="633">
          <cell r="A633" t="str">
            <v xml:space="preserve"> </v>
          </cell>
          <cell r="Q633" t="str">
            <v xml:space="preserve"> - V  TISOČIH   TOLARJEV</v>
          </cell>
          <cell r="X633" t="str">
            <v>- V TISOČ TOLARJIH</v>
          </cell>
        </row>
        <row r="634">
          <cell r="A634" t="str">
            <v xml:space="preserve"> </v>
          </cell>
          <cell r="B634" t="str">
            <v xml:space="preserve"> </v>
          </cell>
          <cell r="D634" t="str">
            <v>O C E N A</v>
          </cell>
          <cell r="E634" t="str">
            <v xml:space="preserve"> </v>
          </cell>
          <cell r="F634" t="str">
            <v>RAZLIKA</v>
          </cell>
          <cell r="G634" t="str">
            <v>NOMINALNI</v>
          </cell>
          <cell r="H634" t="str">
            <v>REALNE</v>
          </cell>
          <cell r="I634" t="str">
            <v xml:space="preserve"> </v>
          </cell>
          <cell r="L634" t="str">
            <v xml:space="preserve"> </v>
          </cell>
          <cell r="N634" t="str">
            <v xml:space="preserve"> </v>
          </cell>
          <cell r="O634" t="str">
            <v xml:space="preserve"> </v>
          </cell>
          <cell r="P634" t="str">
            <v xml:space="preserve"> </v>
          </cell>
          <cell r="Q634" t="str">
            <v xml:space="preserve"> </v>
          </cell>
          <cell r="R634" t="str">
            <v xml:space="preserve"> </v>
          </cell>
          <cell r="S634" t="str">
            <v xml:space="preserve"> </v>
          </cell>
          <cell r="T634" t="str">
            <v xml:space="preserve"> </v>
          </cell>
          <cell r="U634" t="str">
            <v xml:space="preserve"> </v>
          </cell>
          <cell r="Y634" t="str">
            <v xml:space="preserve"> </v>
          </cell>
          <cell r="Z634" t="str">
            <v xml:space="preserve"> </v>
          </cell>
          <cell r="AA634" t="str">
            <v>NOMINALNI</v>
          </cell>
          <cell r="AB634" t="str">
            <v>REALNE</v>
          </cell>
        </row>
        <row r="635">
          <cell r="A635" t="str">
            <v xml:space="preserve"> </v>
          </cell>
          <cell r="B635" t="str">
            <v xml:space="preserve"> </v>
          </cell>
          <cell r="C635" t="str">
            <v xml:space="preserve"> </v>
          </cell>
          <cell r="D635" t="str">
            <v>REALIZACIJE</v>
          </cell>
          <cell r="E635" t="str">
            <v>SPREJETI</v>
          </cell>
          <cell r="F635" t="str">
            <v xml:space="preserve">OCENA </v>
          </cell>
          <cell r="G635" t="str">
            <v>INDEKSI</v>
          </cell>
          <cell r="H635" t="str">
            <v>STOPNJE</v>
          </cell>
          <cell r="I635" t="str">
            <v>PROJEKCIJE</v>
          </cell>
          <cell r="J635" t="str">
            <v>PROJEKCIJE</v>
          </cell>
          <cell r="K635" t="str">
            <v>PROJEKCIJE</v>
          </cell>
          <cell r="L635" t="str">
            <v>SKUPAJ</v>
          </cell>
          <cell r="N635" t="str">
            <v>PROJEKCIJE</v>
          </cell>
          <cell r="O635" t="str">
            <v>PROJEKCIJE</v>
          </cell>
          <cell r="P635" t="str">
            <v>PROJEKCIJE</v>
          </cell>
          <cell r="Q635" t="str">
            <v>SKUPAJ</v>
          </cell>
          <cell r="R635" t="str">
            <v>PROJEKCIJE</v>
          </cell>
          <cell r="S635" t="str">
            <v>PROJEKCIJE</v>
          </cell>
          <cell r="T635" t="str">
            <v>PROJEKCIJE</v>
          </cell>
          <cell r="U635" t="str">
            <v>PROJEKCIJE</v>
          </cell>
          <cell r="V635" t="str">
            <v>PROJEKCIJE</v>
          </cell>
          <cell r="W635" t="str">
            <v>PROJEKCIJE</v>
          </cell>
          <cell r="X635" t="str">
            <v>PROJEKCIJE</v>
          </cell>
          <cell r="Y635" t="str">
            <v>PROJEKCIJE</v>
          </cell>
          <cell r="Z635" t="str">
            <v>PREDLOG</v>
          </cell>
          <cell r="AA635" t="str">
            <v>INDEKSI</v>
          </cell>
          <cell r="AB635" t="str">
            <v>STOPNJE</v>
          </cell>
        </row>
        <row r="636">
          <cell r="A636" t="str">
            <v>KONTO</v>
          </cell>
          <cell r="B636" t="str">
            <v xml:space="preserve"> </v>
          </cell>
          <cell r="C636" t="str">
            <v xml:space="preserve"> </v>
          </cell>
          <cell r="D636" t="str">
            <v>JANUAR -</v>
          </cell>
          <cell r="E636" t="str">
            <v>PRORAČUN</v>
          </cell>
          <cell r="F636">
            <v>2000</v>
          </cell>
          <cell r="G636" t="str">
            <v>RASTI</v>
          </cell>
          <cell r="H636" t="str">
            <v>RASTI</v>
          </cell>
          <cell r="I636" t="str">
            <v>JANUAR</v>
          </cell>
          <cell r="J636" t="str">
            <v>FEBRUAR</v>
          </cell>
          <cell r="K636" t="str">
            <v>MAREC</v>
          </cell>
          <cell r="L636" t="str">
            <v>JANUAR -</v>
          </cell>
          <cell r="N636" t="str">
            <v>APRIL</v>
          </cell>
          <cell r="O636" t="str">
            <v>MAJ</v>
          </cell>
          <cell r="P636" t="str">
            <v>JUNIJ</v>
          </cell>
          <cell r="Q636" t="str">
            <v>JANUAR -</v>
          </cell>
          <cell r="R636" t="str">
            <v>JULIJ</v>
          </cell>
          <cell r="S636" t="str">
            <v>AVGUST</v>
          </cell>
          <cell r="T636" t="str">
            <v>SEPTEMBER</v>
          </cell>
          <cell r="U636" t="str">
            <v>OKTOBER</v>
          </cell>
          <cell r="V636" t="str">
            <v>NOVEMBER</v>
          </cell>
          <cell r="W636" t="str">
            <v>DECEMBER</v>
          </cell>
          <cell r="X636" t="str">
            <v>JANUAR</v>
          </cell>
          <cell r="Y636" t="str">
            <v>JANUAR -</v>
          </cell>
          <cell r="Z636" t="str">
            <v>PRORAČUNA</v>
          </cell>
          <cell r="AA636" t="str">
            <v>RASTI</v>
          </cell>
          <cell r="AB636" t="str">
            <v>RASTI</v>
          </cell>
        </row>
        <row r="637">
          <cell r="A637" t="str">
            <v xml:space="preserve"> </v>
          </cell>
          <cell r="B637" t="str">
            <v xml:space="preserve"> </v>
          </cell>
          <cell r="C637" t="str">
            <v xml:space="preserve"> </v>
          </cell>
          <cell r="D637" t="str">
            <v>DECEMBER</v>
          </cell>
          <cell r="E637" t="str">
            <v>ZA LETO</v>
          </cell>
          <cell r="F637" t="str">
            <v>MINUS</v>
          </cell>
          <cell r="G637" t="str">
            <v>I.XII.2000/</v>
          </cell>
          <cell r="H637" t="str">
            <v>I.XII.2000/</v>
          </cell>
          <cell r="I637">
            <v>2001</v>
          </cell>
          <cell r="J637">
            <v>2001</v>
          </cell>
          <cell r="K637">
            <v>2001</v>
          </cell>
          <cell r="L637" t="str">
            <v>MAREC</v>
          </cell>
          <cell r="N637">
            <v>2001</v>
          </cell>
          <cell r="O637">
            <v>2001</v>
          </cell>
          <cell r="P637">
            <v>2001</v>
          </cell>
          <cell r="Q637" t="str">
            <v>JUNIJ</v>
          </cell>
          <cell r="R637">
            <v>2001</v>
          </cell>
          <cell r="S637">
            <v>2001</v>
          </cell>
          <cell r="T637">
            <v>2001</v>
          </cell>
          <cell r="U637">
            <v>2001</v>
          </cell>
          <cell r="V637">
            <v>2001</v>
          </cell>
          <cell r="W637">
            <v>2001</v>
          </cell>
          <cell r="X637">
            <v>2002</v>
          </cell>
          <cell r="Y637" t="str">
            <v>DECEMBER</v>
          </cell>
          <cell r="Z637" t="str">
            <v>ZA LETO</v>
          </cell>
          <cell r="AA637" t="str">
            <v>I.XII.2001/</v>
          </cell>
          <cell r="AB637" t="str">
            <v>I.XII.2001/</v>
          </cell>
        </row>
        <row r="638">
          <cell r="C638" t="str">
            <v xml:space="preserve"> </v>
          </cell>
          <cell r="D638" t="str">
            <v>2 0 0 0</v>
          </cell>
          <cell r="E638" t="str">
            <v>2 0 0 0</v>
          </cell>
          <cell r="F638" t="str">
            <v>SPR.PROR.</v>
          </cell>
          <cell r="G638" t="str">
            <v>I.-XII.1999</v>
          </cell>
          <cell r="H638" t="str">
            <v>I.-XII.1999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>2 0 0 1</v>
          </cell>
          <cell r="N638" t="str">
            <v xml:space="preserve"> </v>
          </cell>
          <cell r="O638" t="str">
            <v xml:space="preserve"> </v>
          </cell>
          <cell r="P638" t="str">
            <v xml:space="preserve"> </v>
          </cell>
          <cell r="Q638" t="str">
            <v>2 0 0 1</v>
          </cell>
          <cell r="R638" t="str">
            <v xml:space="preserve"> </v>
          </cell>
          <cell r="S638" t="str">
            <v xml:space="preserve"> </v>
          </cell>
          <cell r="T638" t="str">
            <v xml:space="preserve"> </v>
          </cell>
          <cell r="U638" t="str">
            <v xml:space="preserve"> </v>
          </cell>
          <cell r="V638" t="str">
            <v xml:space="preserve"> </v>
          </cell>
          <cell r="W638" t="str">
            <v xml:space="preserve"> </v>
          </cell>
          <cell r="X638" t="str">
            <v>ZA LETO 2001</v>
          </cell>
          <cell r="Y638" t="str">
            <v>2 0 0 1</v>
          </cell>
          <cell r="Z638" t="str">
            <v>2 0 0 1</v>
          </cell>
          <cell r="AA638" t="str">
            <v>I.-XII.2000</v>
          </cell>
          <cell r="AB638" t="str">
            <v>I.-XII.2000</v>
          </cell>
        </row>
        <row r="639">
          <cell r="A639" t="str">
            <v xml:space="preserve"> </v>
          </cell>
          <cell r="D639" t="str">
            <v>(1)</v>
          </cell>
          <cell r="E639" t="str">
            <v>(2)</v>
          </cell>
          <cell r="F639" t="str">
            <v>(3=1-2)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  <cell r="K639" t="str">
            <v xml:space="preserve"> </v>
          </cell>
          <cell r="L639" t="str">
            <v xml:space="preserve"> </v>
          </cell>
          <cell r="N639" t="str">
            <v xml:space="preserve"> </v>
          </cell>
          <cell r="O639" t="str">
            <v xml:space="preserve"> </v>
          </cell>
          <cell r="P639" t="str">
            <v xml:space="preserve"> </v>
          </cell>
          <cell r="Q639" t="str">
            <v xml:space="preserve"> </v>
          </cell>
          <cell r="R639" t="str">
            <v xml:space="preserve"> </v>
          </cell>
          <cell r="S639" t="str">
            <v xml:space="preserve"> </v>
          </cell>
          <cell r="T639" t="str">
            <v xml:space="preserve"> </v>
          </cell>
          <cell r="U639" t="str">
            <v xml:space="preserve"> </v>
          </cell>
          <cell r="V639" t="str">
            <v xml:space="preserve"> </v>
          </cell>
          <cell r="W639" t="str">
            <v xml:space="preserve"> </v>
          </cell>
          <cell r="X639" t="str">
            <v xml:space="preserve"> </v>
          </cell>
          <cell r="Y639" t="str">
            <v>(1)</v>
          </cell>
          <cell r="Z639" t="str">
            <v>(2)</v>
          </cell>
          <cell r="AA639" t="str">
            <v xml:space="preserve"> </v>
          </cell>
          <cell r="AB639" t="str">
            <v xml:space="preserve"> </v>
          </cell>
        </row>
        <row r="640">
          <cell r="A640" t="str">
            <v xml:space="preserve"> </v>
          </cell>
          <cell r="B640" t="str">
            <v>IV.</v>
          </cell>
          <cell r="C640" t="str">
            <v xml:space="preserve">PREJETA VRAČILA DANIH POSOJIL </v>
          </cell>
          <cell r="Q640" t="str">
            <v xml:space="preserve"> </v>
          </cell>
        </row>
        <row r="641">
          <cell r="C641" t="str">
            <v>IN PRODAJA KAPITALSKIH DELEŽEV</v>
          </cell>
          <cell r="D641">
            <v>17296535.220880002</v>
          </cell>
          <cell r="E641">
            <v>30904300</v>
          </cell>
          <cell r="F641">
            <v>-13607764.779119998</v>
          </cell>
          <cell r="G641">
            <v>113.86832026633409</v>
          </cell>
          <cell r="H641">
            <v>4.5622775632085251</v>
          </cell>
          <cell r="I641" t="e">
            <v>#VALUE!</v>
          </cell>
          <cell r="J641" t="e">
            <v>#VALUE!</v>
          </cell>
          <cell r="K641" t="e">
            <v>#VALUE!</v>
          </cell>
          <cell r="L641" t="e">
            <v>#VALUE!</v>
          </cell>
          <cell r="N641" t="e">
            <v>#VALUE!</v>
          </cell>
          <cell r="O641" t="e">
            <v>#VALUE!</v>
          </cell>
          <cell r="P641" t="e">
            <v>#VALUE!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>
            <v>7774</v>
          </cell>
          <cell r="W641">
            <v>3120040</v>
          </cell>
          <cell r="X641">
            <v>0</v>
          </cell>
          <cell r="Y641" t="e">
            <v>#VALUE!</v>
          </cell>
          <cell r="Z641" t="e">
            <v>#VALUE!</v>
          </cell>
          <cell r="AA641" t="e">
            <v>#VALUE!</v>
          </cell>
          <cell r="AB641" t="e">
            <v>#VALUE!</v>
          </cell>
        </row>
        <row r="642">
          <cell r="C642" t="str">
            <v xml:space="preserve">                                 - dinamizirani sprejeti proračun</v>
          </cell>
          <cell r="D642">
            <v>28219710</v>
          </cell>
          <cell r="I642">
            <v>319916</v>
          </cell>
          <cell r="J642">
            <v>319916</v>
          </cell>
          <cell r="K642">
            <v>319916</v>
          </cell>
          <cell r="N642">
            <v>319916</v>
          </cell>
          <cell r="O642">
            <v>319916</v>
          </cell>
          <cell r="P642">
            <v>319916</v>
          </cell>
          <cell r="Q642">
            <v>1919496</v>
          </cell>
          <cell r="R642">
            <v>319916</v>
          </cell>
          <cell r="S642">
            <v>319916</v>
          </cell>
          <cell r="T642">
            <v>319916</v>
          </cell>
          <cell r="U642">
            <v>319916</v>
          </cell>
          <cell r="V642">
            <v>3061</v>
          </cell>
          <cell r="W642">
            <v>24700634</v>
          </cell>
          <cell r="X642">
            <v>0</v>
          </cell>
          <cell r="Y642">
            <v>27902855</v>
          </cell>
        </row>
        <row r="644">
          <cell r="A644">
            <v>750</v>
          </cell>
          <cell r="C644" t="str">
            <v xml:space="preserve">PREJETA VRAČILA DANIH POSOJIL </v>
          </cell>
          <cell r="D644">
            <v>13660474.272159999</v>
          </cell>
          <cell r="E644">
            <v>5442900</v>
          </cell>
          <cell r="F644">
            <v>8217574.2721599992</v>
          </cell>
          <cell r="G644">
            <v>235.43355880559017</v>
          </cell>
          <cell r="H644">
            <v>116.19243232836561</v>
          </cell>
          <cell r="I644" t="e">
            <v>#VALUE!</v>
          </cell>
          <cell r="J644" t="e">
            <v>#VALUE!</v>
          </cell>
          <cell r="K644" t="e">
            <v>#VALUE!</v>
          </cell>
          <cell r="L644" t="e">
            <v>#VALUE!</v>
          </cell>
          <cell r="N644" t="e">
            <v>#VALUE!</v>
          </cell>
          <cell r="O644" t="e">
            <v>#VALUE!</v>
          </cell>
          <cell r="P644" t="e">
            <v>#VALUE!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>
            <v>3730</v>
          </cell>
          <cell r="W644">
            <v>3110040</v>
          </cell>
          <cell r="X644">
            <v>0</v>
          </cell>
          <cell r="Y644" t="e">
            <v>#VALUE!</v>
          </cell>
          <cell r="Z644">
            <v>0</v>
          </cell>
          <cell r="AA644" t="e">
            <v>#VALUE!</v>
          </cell>
          <cell r="AB644" t="e">
            <v>#VALUE!</v>
          </cell>
        </row>
        <row r="645">
          <cell r="A645">
            <v>7500</v>
          </cell>
          <cell r="C645" t="str">
            <v>Prejeta vračila danih posojil od posameznikov</v>
          </cell>
          <cell r="D645">
            <v>2234.4697000000001</v>
          </cell>
          <cell r="E645">
            <v>101100</v>
          </cell>
          <cell r="F645">
            <v>-98865.530299999999</v>
          </cell>
          <cell r="G645" t="str">
            <v>…</v>
          </cell>
          <cell r="H645" t="str">
            <v>…</v>
          </cell>
          <cell r="I645" t="e">
            <v>#VALUE!</v>
          </cell>
          <cell r="J645" t="e">
            <v>#VALUE!</v>
          </cell>
          <cell r="K645" t="e">
            <v>#VALUE!</v>
          </cell>
          <cell r="L645" t="e">
            <v>#VALUE!</v>
          </cell>
          <cell r="N645" t="e">
            <v>#VALUE!</v>
          </cell>
          <cell r="O645" t="e">
            <v>#VALUE!</v>
          </cell>
          <cell r="P645" t="e">
            <v>#VALUE!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>
            <v>35</v>
          </cell>
          <cell r="W645">
            <v>40</v>
          </cell>
          <cell r="X645">
            <v>0</v>
          </cell>
          <cell r="Y645" t="e">
            <v>#VALUE!</v>
          </cell>
          <cell r="Z645" t="str">
            <v xml:space="preserve"> </v>
          </cell>
          <cell r="AA645" t="e">
            <v>#VALUE!</v>
          </cell>
          <cell r="AB645" t="e">
            <v>#VALUE!</v>
          </cell>
        </row>
        <row r="646">
          <cell r="A646">
            <v>7501</v>
          </cell>
          <cell r="C646" t="str">
            <v>Prejeta vračila danih posojil od javnih podjetij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-100</v>
          </cell>
          <cell r="I646" t="e">
            <v>#VALUE!</v>
          </cell>
          <cell r="J646" t="e">
            <v>#VALUE!</v>
          </cell>
          <cell r="K646" t="e">
            <v>#VALUE!</v>
          </cell>
          <cell r="L646" t="e">
            <v>#VALUE!</v>
          </cell>
          <cell r="N646" t="e">
            <v>#VALUE!</v>
          </cell>
          <cell r="O646" t="e">
            <v>#VALUE!</v>
          </cell>
          <cell r="P646" t="e">
            <v>#VALUE!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>
            <v>0</v>
          </cell>
          <cell r="W646">
            <v>0</v>
          </cell>
          <cell r="X646">
            <v>0</v>
          </cell>
          <cell r="Y646" t="e">
            <v>#VALUE!</v>
          </cell>
          <cell r="Z646" t="str">
            <v xml:space="preserve"> </v>
          </cell>
          <cell r="AA646" t="e">
            <v>#VALUE!</v>
          </cell>
          <cell r="AB646" t="e">
            <v>#VALUE!</v>
          </cell>
        </row>
        <row r="647">
          <cell r="A647">
            <v>7502</v>
          </cell>
          <cell r="C647" t="str">
            <v>Prejeta vračila danih posojil od finančnih institucij</v>
          </cell>
          <cell r="D647">
            <v>13061900.0701</v>
          </cell>
          <cell r="E647">
            <v>5341800</v>
          </cell>
          <cell r="F647">
            <v>7720100.0701000001</v>
          </cell>
          <cell r="G647">
            <v>236.5121250981627</v>
          </cell>
          <cell r="H647">
            <v>117.18285132980961</v>
          </cell>
          <cell r="I647" t="e">
            <v>#VALUE!</v>
          </cell>
          <cell r="J647" t="e">
            <v>#VALUE!</v>
          </cell>
          <cell r="K647" t="e">
            <v>#VALUE!</v>
          </cell>
          <cell r="L647" t="e">
            <v>#VALUE!</v>
          </cell>
          <cell r="N647" t="e">
            <v>#VALUE!</v>
          </cell>
          <cell r="O647" t="e">
            <v>#VALUE!</v>
          </cell>
          <cell r="P647">
            <v>3032421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>
            <v>0</v>
          </cell>
          <cell r="W647">
            <v>3100000</v>
          </cell>
          <cell r="X647">
            <v>0</v>
          </cell>
          <cell r="Y647" t="e">
            <v>#VALUE!</v>
          </cell>
          <cell r="Z647" t="str">
            <v xml:space="preserve"> </v>
          </cell>
          <cell r="AA647" t="e">
            <v>#VALUE!</v>
          </cell>
          <cell r="AB647" t="e">
            <v>#VALUE!</v>
          </cell>
        </row>
        <row r="648">
          <cell r="A648">
            <v>7503</v>
          </cell>
          <cell r="C648" t="str">
            <v>Prejeta vračila posojil od privatnih podjetij in zasebn.</v>
          </cell>
          <cell r="D648">
            <v>190941.26101999998</v>
          </cell>
          <cell r="E648">
            <v>0</v>
          </cell>
          <cell r="F648">
            <v>190941.26101999998</v>
          </cell>
          <cell r="G648">
            <v>70.069930392915978</v>
          </cell>
          <cell r="H648">
            <v>-35.656629574916465</v>
          </cell>
          <cell r="I648" t="e">
            <v>#VALUE!</v>
          </cell>
          <cell r="J648" t="e">
            <v>#VALUE!</v>
          </cell>
          <cell r="K648" t="e">
            <v>#VALUE!</v>
          </cell>
          <cell r="L648" t="e">
            <v>#VALUE!</v>
          </cell>
          <cell r="N648" t="e">
            <v>#VALUE!</v>
          </cell>
          <cell r="O648" t="e">
            <v>#VALUE!</v>
          </cell>
          <cell r="P648">
            <v>181879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>
            <v>0</v>
          </cell>
          <cell r="W648">
            <v>0</v>
          </cell>
          <cell r="X648">
            <v>0</v>
          </cell>
          <cell r="Y648" t="e">
            <v>#VALUE!</v>
          </cell>
          <cell r="Z648" t="str">
            <v xml:space="preserve"> </v>
          </cell>
          <cell r="AA648" t="e">
            <v>#VALUE!</v>
          </cell>
          <cell r="AB648" t="e">
            <v>#VALUE!</v>
          </cell>
        </row>
        <row r="649">
          <cell r="A649">
            <v>7504</v>
          </cell>
          <cell r="C649" t="str">
            <v>Prejeta vračila danih posojil od drugih ravni države</v>
          </cell>
          <cell r="D649">
            <v>405398.47133999993</v>
          </cell>
          <cell r="E649">
            <v>0</v>
          </cell>
          <cell r="F649">
            <v>405398.47133999993</v>
          </cell>
          <cell r="G649" t="str">
            <v>…</v>
          </cell>
          <cell r="H649" t="str">
            <v>…</v>
          </cell>
          <cell r="I649" t="e">
            <v>#VALUE!</v>
          </cell>
          <cell r="J649" t="e">
            <v>#VALUE!</v>
          </cell>
          <cell r="K649" t="e">
            <v>#VALUE!</v>
          </cell>
          <cell r="L649" t="e">
            <v>#VALUE!</v>
          </cell>
          <cell r="N649" t="e">
            <v>#VALUE!</v>
          </cell>
          <cell r="O649" t="e">
            <v>#VALUE!</v>
          </cell>
          <cell r="P649" t="e">
            <v>#VALUE!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  <cell r="U649">
            <v>12495</v>
          </cell>
          <cell r="V649">
            <v>3695</v>
          </cell>
          <cell r="W649">
            <v>10000</v>
          </cell>
          <cell r="X649">
            <v>0</v>
          </cell>
          <cell r="Y649" t="e">
            <v>#VALUE!</v>
          </cell>
          <cell r="Z649" t="str">
            <v xml:space="preserve"> </v>
          </cell>
          <cell r="AA649" t="str">
            <v>…</v>
          </cell>
          <cell r="AB649" t="str">
            <v>…</v>
          </cell>
        </row>
        <row r="650">
          <cell r="A650">
            <v>7505</v>
          </cell>
          <cell r="C650" t="str">
            <v>Prejeta vračila danih posojil iz tujine</v>
          </cell>
          <cell r="D650">
            <v>0</v>
          </cell>
          <cell r="E650">
            <v>0</v>
          </cell>
          <cell r="F650">
            <v>0</v>
          </cell>
          <cell r="I650" t="e">
            <v>#VALUE!</v>
          </cell>
          <cell r="J650" t="e">
            <v>#VALUE!</v>
          </cell>
          <cell r="K650" t="e">
            <v>#VALUE!</v>
          </cell>
          <cell r="L650" t="e">
            <v>#VALUE!</v>
          </cell>
          <cell r="N650" t="e">
            <v>#VALUE!</v>
          </cell>
          <cell r="O650" t="e">
            <v>#VALUE!</v>
          </cell>
          <cell r="P650" t="e">
            <v>#VALUE!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>
            <v>0</v>
          </cell>
          <cell r="W650">
            <v>0</v>
          </cell>
          <cell r="X650">
            <v>0</v>
          </cell>
          <cell r="Y650" t="e">
            <v>#VALUE!</v>
          </cell>
          <cell r="Z650" t="str">
            <v xml:space="preserve"> </v>
          </cell>
        </row>
        <row r="651">
          <cell r="P651">
            <v>181879</v>
          </cell>
        </row>
        <row r="652">
          <cell r="A652">
            <v>751</v>
          </cell>
          <cell r="C652" t="str">
            <v xml:space="preserve">PRODAJA KAPITALSKIH DELEŽEV </v>
          </cell>
          <cell r="D652">
            <v>0</v>
          </cell>
          <cell r="E652">
            <v>21961400</v>
          </cell>
          <cell r="F652">
            <v>-21961400</v>
          </cell>
          <cell r="G652" t="str">
            <v>…</v>
          </cell>
          <cell r="H652" t="str">
            <v>…</v>
          </cell>
          <cell r="I652" t="e">
            <v>#VALUE!</v>
          </cell>
          <cell r="J652" t="e">
            <v>#VALUE!</v>
          </cell>
          <cell r="K652" t="e">
            <v>#VALUE!</v>
          </cell>
          <cell r="L652" t="e">
            <v>#VALUE!</v>
          </cell>
          <cell r="N652" t="e">
            <v>#VALUE!</v>
          </cell>
          <cell r="O652" t="e">
            <v>#VALUE!</v>
          </cell>
          <cell r="P652" t="e">
            <v>#VALUE!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>
            <v>0</v>
          </cell>
          <cell r="W652">
            <v>0</v>
          </cell>
          <cell r="X652">
            <v>0</v>
          </cell>
          <cell r="Y652" t="e">
            <v>#VALUE!</v>
          </cell>
          <cell r="Z652" t="e">
            <v>#VALUE!</v>
          </cell>
          <cell r="AA652" t="str">
            <v>…</v>
          </cell>
          <cell r="AB652" t="str">
            <v>…</v>
          </cell>
        </row>
        <row r="653">
          <cell r="A653">
            <v>7510</v>
          </cell>
          <cell r="C653" t="str">
            <v xml:space="preserve">Prodaja kapitalskih deležev v javnih podjetjih </v>
          </cell>
          <cell r="D653">
            <v>0</v>
          </cell>
          <cell r="E653">
            <v>21961400</v>
          </cell>
          <cell r="F653">
            <v>-21961400</v>
          </cell>
          <cell r="G653" t="str">
            <v>…</v>
          </cell>
          <cell r="H653" t="str">
            <v>…</v>
          </cell>
          <cell r="I653" t="e">
            <v>#VALUE!</v>
          </cell>
          <cell r="J653" t="e">
            <v>#VALUE!</v>
          </cell>
          <cell r="K653" t="e">
            <v>#VALUE!</v>
          </cell>
          <cell r="L653" t="e">
            <v>#VALUE!</v>
          </cell>
          <cell r="N653" t="e">
            <v>#VALUE!</v>
          </cell>
          <cell r="O653" t="e">
            <v>#VALUE!</v>
          </cell>
          <cell r="P653" t="e">
            <v>#VALUE!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>
            <v>0</v>
          </cell>
          <cell r="W653">
            <v>0</v>
          </cell>
          <cell r="X653">
            <v>0</v>
          </cell>
          <cell r="Y653" t="e">
            <v>#VALUE!</v>
          </cell>
          <cell r="Z653" t="str">
            <v xml:space="preserve"> </v>
          </cell>
          <cell r="AA653" t="str">
            <v>…</v>
          </cell>
          <cell r="AB653" t="str">
            <v>…</v>
          </cell>
        </row>
        <row r="654">
          <cell r="A654">
            <v>7511</v>
          </cell>
          <cell r="C654" t="str">
            <v>Prodaja kapitalskih deležev v finančnih institucijah</v>
          </cell>
          <cell r="D654">
            <v>0</v>
          </cell>
          <cell r="E654">
            <v>0</v>
          </cell>
          <cell r="F654">
            <v>0</v>
          </cell>
          <cell r="I654" t="e">
            <v>#VALUE!</v>
          </cell>
          <cell r="J654" t="e">
            <v>#VALUE!</v>
          </cell>
          <cell r="K654" t="e">
            <v>#VALUE!</v>
          </cell>
          <cell r="L654" t="e">
            <v>#VALUE!</v>
          </cell>
          <cell r="N654" t="e">
            <v>#VALUE!</v>
          </cell>
          <cell r="O654" t="e">
            <v>#VALUE!</v>
          </cell>
          <cell r="P654" t="e">
            <v>#VALUE!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>
            <v>0</v>
          </cell>
          <cell r="W654">
            <v>0</v>
          </cell>
          <cell r="X654">
            <v>0</v>
          </cell>
          <cell r="Y654" t="e">
            <v>#VALUE!</v>
          </cell>
          <cell r="Z654" t="str">
            <v xml:space="preserve"> </v>
          </cell>
        </row>
        <row r="655">
          <cell r="A655">
            <v>7512</v>
          </cell>
          <cell r="C655" t="str">
            <v>Prodaja kapitalskih deležev v privatnih podjetjih</v>
          </cell>
          <cell r="D655">
            <v>0</v>
          </cell>
          <cell r="E655">
            <v>0</v>
          </cell>
          <cell r="F655">
            <v>0</v>
          </cell>
          <cell r="I655" t="e">
            <v>#VALUE!</v>
          </cell>
          <cell r="J655" t="e">
            <v>#VALUE!</v>
          </cell>
          <cell r="K655" t="e">
            <v>#VALUE!</v>
          </cell>
          <cell r="L655" t="e">
            <v>#VALUE!</v>
          </cell>
          <cell r="N655" t="e">
            <v>#VALUE!</v>
          </cell>
          <cell r="O655" t="e">
            <v>#VALUE!</v>
          </cell>
          <cell r="P655" t="e">
            <v>#VALUE!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>
            <v>0</v>
          </cell>
          <cell r="W655">
            <v>0</v>
          </cell>
          <cell r="X655">
            <v>0</v>
          </cell>
          <cell r="Y655" t="e">
            <v>#VALUE!</v>
          </cell>
          <cell r="Z655" t="str">
            <v xml:space="preserve"> </v>
          </cell>
        </row>
        <row r="657">
          <cell r="A657">
            <v>752</v>
          </cell>
          <cell r="C657" t="str">
            <v>KUPNINE IZ NASLOVA PRIVATIZACIJE PODJETIJ</v>
          </cell>
          <cell r="D657">
            <v>3636060.9487199998</v>
          </cell>
          <cell r="E657">
            <v>3500000</v>
          </cell>
          <cell r="F657">
            <v>136060.94871999975</v>
          </cell>
          <cell r="G657">
            <v>38.732255190578456</v>
          </cell>
          <cell r="H657">
            <v>-64.433190825915105</v>
          </cell>
          <cell r="I657" t="e">
            <v>#VALUE!</v>
          </cell>
          <cell r="J657" t="e">
            <v>#VALUE!</v>
          </cell>
          <cell r="K657" t="e">
            <v>#VALUE!</v>
          </cell>
          <cell r="L657" t="e">
            <v>#VALUE!</v>
          </cell>
          <cell r="N657" t="e">
            <v>#VALUE!</v>
          </cell>
          <cell r="O657" t="e">
            <v>#VALUE!</v>
          </cell>
          <cell r="P657" t="e">
            <v>#VALUE!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>
            <v>4044</v>
          </cell>
          <cell r="W657">
            <v>10000</v>
          </cell>
          <cell r="X657">
            <v>0</v>
          </cell>
          <cell r="Y657" t="e">
            <v>#VALUE!</v>
          </cell>
          <cell r="Z657" t="str">
            <v xml:space="preserve"> </v>
          </cell>
          <cell r="AA657" t="e">
            <v>#VALUE!</v>
          </cell>
          <cell r="AB657" t="e">
            <v>#VALUE!</v>
          </cell>
        </row>
        <row r="658">
          <cell r="A658">
            <v>7520</v>
          </cell>
          <cell r="C658" t="str">
            <v>Sredstva kupnin iz naslova privatizacije podjetij</v>
          </cell>
          <cell r="D658">
            <v>3636060.9487199998</v>
          </cell>
          <cell r="E658">
            <v>3500000</v>
          </cell>
          <cell r="F658">
            <v>136060.94871999975</v>
          </cell>
          <cell r="G658">
            <v>38.732255190578456</v>
          </cell>
          <cell r="H658">
            <v>-64.433190825915105</v>
          </cell>
          <cell r="I658" t="e">
            <v>#VALUE!</v>
          </cell>
          <cell r="J658" t="e">
            <v>#VALUE!</v>
          </cell>
          <cell r="K658" t="e">
            <v>#VALUE!</v>
          </cell>
          <cell r="L658" t="e">
            <v>#VALUE!</v>
          </cell>
          <cell r="N658" t="e">
            <v>#VALUE!</v>
          </cell>
          <cell r="O658" t="e">
            <v>#VALUE!</v>
          </cell>
          <cell r="P658" t="e">
            <v>#VALUE!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>
            <v>4044</v>
          </cell>
          <cell r="W658">
            <v>10000</v>
          </cell>
          <cell r="X658">
            <v>0</v>
          </cell>
          <cell r="Y658" t="e">
            <v>#VALUE!</v>
          </cell>
          <cell r="Z658" t="str">
            <v xml:space="preserve"> </v>
          </cell>
          <cell r="AA658" t="e">
            <v>#VALUE!</v>
          </cell>
          <cell r="AB658" t="e">
            <v>#VALUE!</v>
          </cell>
        </row>
        <row r="660">
          <cell r="I660" t="str">
            <v xml:space="preserve"> </v>
          </cell>
          <cell r="J660" t="str">
            <v xml:space="preserve"> </v>
          </cell>
          <cell r="K660" t="str">
            <v xml:space="preserve"> </v>
          </cell>
          <cell r="N660" t="str">
            <v xml:space="preserve"> </v>
          </cell>
          <cell r="O660" t="str">
            <v xml:space="preserve"> </v>
          </cell>
          <cell r="P660" t="str">
            <v xml:space="preserve"> </v>
          </cell>
          <cell r="Q660" t="str">
            <v xml:space="preserve"> </v>
          </cell>
          <cell r="R660" t="str">
            <v xml:space="preserve"> </v>
          </cell>
          <cell r="S660" t="str">
            <v xml:space="preserve"> </v>
          </cell>
          <cell r="T660" t="str">
            <v xml:space="preserve"> </v>
          </cell>
        </row>
        <row r="661">
          <cell r="A661" t="str">
            <v xml:space="preserve"> </v>
          </cell>
          <cell r="B661" t="str">
            <v>V.</v>
          </cell>
          <cell r="C661" t="str">
            <v xml:space="preserve">DANA POSOJILA IN POVEČANJE </v>
          </cell>
          <cell r="Q661" t="str">
            <v xml:space="preserve"> </v>
          </cell>
        </row>
        <row r="662">
          <cell r="C662" t="str">
            <v xml:space="preserve">KAPITALSKIH DELEŽEV  </v>
          </cell>
          <cell r="D662">
            <v>12397944.89758</v>
          </cell>
          <cell r="E662">
            <v>31838515</v>
          </cell>
          <cell r="F662">
            <v>-19440570.102420002</v>
          </cell>
          <cell r="G662">
            <v>75.563341277210199</v>
          </cell>
          <cell r="H662">
            <v>-30.612175135711482</v>
          </cell>
          <cell r="I662" t="e">
            <v>#VALUE!</v>
          </cell>
          <cell r="J662" t="e">
            <v>#VALUE!</v>
          </cell>
          <cell r="K662" t="e">
            <v>#VALUE!</v>
          </cell>
          <cell r="L662" t="e">
            <v>#VALUE!</v>
          </cell>
          <cell r="N662" t="e">
            <v>#VALUE!</v>
          </cell>
          <cell r="O662" t="e">
            <v>#VALUE!</v>
          </cell>
          <cell r="P662" t="e">
            <v>#VALUE!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>
            <v>1242416</v>
          </cell>
          <cell r="W662">
            <v>1238700</v>
          </cell>
          <cell r="X662">
            <v>0</v>
          </cell>
          <cell r="Y662" t="e">
            <v>#VALUE!</v>
          </cell>
          <cell r="Z662" t="e">
            <v>#VALUE!</v>
          </cell>
          <cell r="AA662" t="e">
            <v>#VALUE!</v>
          </cell>
          <cell r="AB662" t="e">
            <v>#VALUE!</v>
          </cell>
        </row>
        <row r="663">
          <cell r="C663" t="str">
            <v xml:space="preserve">                                 - dinamizirani sprejeti proračun</v>
          </cell>
          <cell r="D663">
            <v>35472134</v>
          </cell>
          <cell r="I663">
            <v>1036854</v>
          </cell>
          <cell r="J663">
            <v>1036854</v>
          </cell>
          <cell r="K663">
            <v>1036854</v>
          </cell>
          <cell r="N663">
            <v>1036854</v>
          </cell>
          <cell r="O663">
            <v>1036854</v>
          </cell>
          <cell r="P663">
            <v>1036854</v>
          </cell>
          <cell r="Q663">
            <v>6221124</v>
          </cell>
          <cell r="R663">
            <v>1036854</v>
          </cell>
          <cell r="S663">
            <v>1036854</v>
          </cell>
          <cell r="T663">
            <v>1036854</v>
          </cell>
          <cell r="U663">
            <v>1036854</v>
          </cell>
          <cell r="V663">
            <v>466685</v>
          </cell>
          <cell r="W663">
            <v>24066740</v>
          </cell>
          <cell r="X663">
            <v>0</v>
          </cell>
          <cell r="Y663">
            <v>34901965</v>
          </cell>
        </row>
        <row r="664">
          <cell r="Q664" t="str">
            <v xml:space="preserve"> </v>
          </cell>
        </row>
        <row r="665">
          <cell r="A665">
            <v>440</v>
          </cell>
          <cell r="C665" t="str">
            <v>DANA POSOJILA</v>
          </cell>
          <cell r="D665">
            <v>5901901.5554300006</v>
          </cell>
          <cell r="E665">
            <v>5443415</v>
          </cell>
          <cell r="F665">
            <v>458486.55543000065</v>
          </cell>
          <cell r="G665">
            <v>114.84349841917295</v>
          </cell>
          <cell r="H665">
            <v>5.4577579606730495</v>
          </cell>
          <cell r="I665" t="e">
            <v>#VALUE!</v>
          </cell>
          <cell r="J665" t="e">
            <v>#VALUE!</v>
          </cell>
          <cell r="K665" t="e">
            <v>#VALUE!</v>
          </cell>
          <cell r="L665" t="e">
            <v>#VALUE!</v>
          </cell>
          <cell r="N665" t="e">
            <v>#VALUE!</v>
          </cell>
          <cell r="O665" t="e">
            <v>#VALUE!</v>
          </cell>
          <cell r="P665" t="e">
            <v>#VALUE!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>
            <v>81492</v>
          </cell>
          <cell r="W665">
            <v>1238700</v>
          </cell>
          <cell r="X665">
            <v>0</v>
          </cell>
          <cell r="Y665" t="e">
            <v>#VALUE!</v>
          </cell>
          <cell r="Z665" t="e">
            <v>#VALUE!</v>
          </cell>
          <cell r="AA665" t="e">
            <v>#VALUE!</v>
          </cell>
          <cell r="AB665" t="e">
            <v>#VALUE!</v>
          </cell>
        </row>
        <row r="666">
          <cell r="A666">
            <v>4400</v>
          </cell>
          <cell r="C666" t="str">
            <v xml:space="preserve">Dana posojila posameznikom </v>
          </cell>
          <cell r="D666">
            <v>4417.9119999999994</v>
          </cell>
          <cell r="E666">
            <v>24000</v>
          </cell>
          <cell r="F666">
            <v>-19582.088</v>
          </cell>
          <cell r="G666">
            <v>10.170615590036372</v>
          </cell>
          <cell r="H666">
            <v>-90.660591744686528</v>
          </cell>
          <cell r="I666" t="e">
            <v>#VALUE!</v>
          </cell>
          <cell r="J666" t="e">
            <v>#VALUE!</v>
          </cell>
          <cell r="K666" t="e">
            <v>#VALUE!</v>
          </cell>
          <cell r="L666" t="e">
            <v>#VALUE!</v>
          </cell>
          <cell r="N666" t="e">
            <v>#VALUE!</v>
          </cell>
          <cell r="O666" t="e">
            <v>#VALUE!</v>
          </cell>
          <cell r="P666" t="e">
            <v>#VALUE!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>
            <v>-17</v>
          </cell>
          <cell r="W666">
            <v>0</v>
          </cell>
          <cell r="X666">
            <v>0</v>
          </cell>
          <cell r="Y666" t="e">
            <v>#VALUE!</v>
          </cell>
          <cell r="Z666" t="str">
            <v xml:space="preserve"> </v>
          </cell>
          <cell r="AA666" t="e">
            <v>#VALUE!</v>
          </cell>
          <cell r="AB666" t="e">
            <v>#VALUE!</v>
          </cell>
        </row>
        <row r="667">
          <cell r="A667">
            <v>4401</v>
          </cell>
          <cell r="C667" t="str">
            <v>Dana posojila javnim skladom</v>
          </cell>
          <cell r="D667">
            <v>0</v>
          </cell>
          <cell r="E667">
            <v>0</v>
          </cell>
          <cell r="F667">
            <v>0</v>
          </cell>
          <cell r="I667" t="e">
            <v>#VALUE!</v>
          </cell>
          <cell r="J667" t="e">
            <v>#VALUE!</v>
          </cell>
          <cell r="K667" t="e">
            <v>#VALUE!</v>
          </cell>
          <cell r="L667" t="e">
            <v>#VALUE!</v>
          </cell>
          <cell r="N667" t="e">
            <v>#VALUE!</v>
          </cell>
          <cell r="O667" t="e">
            <v>#VALUE!</v>
          </cell>
          <cell r="P667" t="e">
            <v>#VALUE!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>
            <v>0</v>
          </cell>
          <cell r="W667">
            <v>0</v>
          </cell>
          <cell r="X667">
            <v>0</v>
          </cell>
          <cell r="Y667" t="e">
            <v>#VALUE!</v>
          </cell>
          <cell r="Z667" t="str">
            <v xml:space="preserve"> </v>
          </cell>
          <cell r="AA667" t="e">
            <v>#VALUE!</v>
          </cell>
          <cell r="AB667" t="e">
            <v>#VALUE!</v>
          </cell>
        </row>
        <row r="668">
          <cell r="A668">
            <v>4402</v>
          </cell>
          <cell r="C668" t="str">
            <v>Dana posojila javnim podjetjem</v>
          </cell>
          <cell r="D668">
            <v>0</v>
          </cell>
          <cell r="E668">
            <v>0</v>
          </cell>
          <cell r="F668">
            <v>0</v>
          </cell>
          <cell r="I668" t="e">
            <v>#VALUE!</v>
          </cell>
          <cell r="J668" t="e">
            <v>#VALUE!</v>
          </cell>
          <cell r="K668" t="e">
            <v>#VALUE!</v>
          </cell>
          <cell r="L668" t="e">
            <v>#VALUE!</v>
          </cell>
          <cell r="N668" t="e">
            <v>#VALUE!</v>
          </cell>
          <cell r="O668" t="e">
            <v>#VALUE!</v>
          </cell>
          <cell r="P668" t="e">
            <v>#VALUE!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>
            <v>0</v>
          </cell>
          <cell r="W668">
            <v>0</v>
          </cell>
          <cell r="X668">
            <v>0</v>
          </cell>
          <cell r="Y668" t="e">
            <v>#VALUE!</v>
          </cell>
          <cell r="Z668" t="str">
            <v xml:space="preserve"> </v>
          </cell>
          <cell r="AA668" t="e">
            <v>#VALUE!</v>
          </cell>
          <cell r="AB668" t="e">
            <v>#VALUE!</v>
          </cell>
        </row>
        <row r="669">
          <cell r="A669">
            <v>4403</v>
          </cell>
          <cell r="C669" t="str">
            <v>Dana posojila finančnim institucijam</v>
          </cell>
          <cell r="D669">
            <v>0</v>
          </cell>
          <cell r="E669">
            <v>0</v>
          </cell>
          <cell r="F669">
            <v>0</v>
          </cell>
          <cell r="I669" t="e">
            <v>#VALUE!</v>
          </cell>
          <cell r="J669" t="e">
            <v>#VALUE!</v>
          </cell>
          <cell r="K669" t="e">
            <v>#VALUE!</v>
          </cell>
          <cell r="L669" t="e">
            <v>#VALUE!</v>
          </cell>
          <cell r="N669" t="e">
            <v>#VALUE!</v>
          </cell>
          <cell r="O669" t="e">
            <v>#VALUE!</v>
          </cell>
          <cell r="P669" t="e">
            <v>#VALUE!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>
            <v>0</v>
          </cell>
          <cell r="W669">
            <v>0</v>
          </cell>
          <cell r="X669">
            <v>0</v>
          </cell>
          <cell r="Y669" t="e">
            <v>#VALUE!</v>
          </cell>
          <cell r="Z669" t="str">
            <v xml:space="preserve"> </v>
          </cell>
          <cell r="AA669" t="e">
            <v>#VALUE!</v>
          </cell>
          <cell r="AB669" t="e">
            <v>#VALUE!</v>
          </cell>
        </row>
        <row r="670">
          <cell r="A670">
            <v>4404</v>
          </cell>
          <cell r="C670" t="str">
            <v>Dana posojila privatnim podjetjem in zasebnikom</v>
          </cell>
          <cell r="D670">
            <v>5897483.6434299992</v>
          </cell>
          <cell r="E670">
            <v>5419415</v>
          </cell>
          <cell r="F670">
            <v>478068.64342999924</v>
          </cell>
          <cell r="G670">
            <v>115.73578616225937</v>
          </cell>
          <cell r="H670">
            <v>6.2771222793933674</v>
          </cell>
          <cell r="I670" t="e">
            <v>#VALUE!</v>
          </cell>
          <cell r="J670" t="e">
            <v>#VALUE!</v>
          </cell>
          <cell r="K670" t="e">
            <v>#VALUE!</v>
          </cell>
          <cell r="L670" t="e">
            <v>#VALUE!</v>
          </cell>
          <cell r="N670" t="e">
            <v>#VALUE!</v>
          </cell>
          <cell r="O670" t="e">
            <v>#VALUE!</v>
          </cell>
          <cell r="P670" t="e">
            <v>#VALUE!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>
            <v>81509</v>
          </cell>
          <cell r="W670">
            <v>1238700</v>
          </cell>
          <cell r="X670">
            <v>0</v>
          </cell>
          <cell r="Y670" t="e">
            <v>#VALUE!</v>
          </cell>
          <cell r="Z670" t="str">
            <v xml:space="preserve"> </v>
          </cell>
          <cell r="AA670" t="e">
            <v>#VALUE!</v>
          </cell>
          <cell r="AB670" t="e">
            <v>#VALUE!</v>
          </cell>
        </row>
        <row r="671">
          <cell r="C671" t="str">
            <v xml:space="preserve"> - jamstva Republike Slovenije (MF)</v>
          </cell>
          <cell r="E671">
            <v>216336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216336</v>
          </cell>
          <cell r="W671">
            <v>216336</v>
          </cell>
          <cell r="X671">
            <v>216336</v>
          </cell>
          <cell r="Z671">
            <v>216336</v>
          </cell>
        </row>
        <row r="672">
          <cell r="C672" t="str">
            <v xml:space="preserve"> - druga dana posojila (MGD)</v>
          </cell>
          <cell r="E672">
            <v>5203079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-134827</v>
          </cell>
          <cell r="W672">
            <v>1022364</v>
          </cell>
          <cell r="X672">
            <v>-216336</v>
          </cell>
          <cell r="Z672" t="e">
            <v>#VALUE!</v>
          </cell>
        </row>
        <row r="673">
          <cell r="A673">
            <v>4405</v>
          </cell>
          <cell r="C673" t="str">
            <v>Dana posojila drugim ravnem države</v>
          </cell>
          <cell r="D673">
            <v>0</v>
          </cell>
          <cell r="E673">
            <v>0</v>
          </cell>
          <cell r="F673">
            <v>0</v>
          </cell>
          <cell r="I673" t="e">
            <v>#VALUE!</v>
          </cell>
          <cell r="J673" t="e">
            <v>#VALUE!</v>
          </cell>
          <cell r="K673" t="e">
            <v>#VALUE!</v>
          </cell>
          <cell r="L673" t="e">
            <v>#VALUE!</v>
          </cell>
          <cell r="N673" t="e">
            <v>#VALUE!</v>
          </cell>
          <cell r="O673" t="e">
            <v>#VALUE!</v>
          </cell>
          <cell r="P673" t="e">
            <v>#VALUE!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>
            <v>0</v>
          </cell>
          <cell r="W673">
            <v>0</v>
          </cell>
          <cell r="X673">
            <v>0</v>
          </cell>
          <cell r="Y673" t="e">
            <v>#VALUE!</v>
          </cell>
          <cell r="Z673" t="str">
            <v xml:space="preserve"> </v>
          </cell>
          <cell r="AA673" t="e">
            <v>#VALUE!</v>
          </cell>
          <cell r="AB673" t="e">
            <v>#VALUE!</v>
          </cell>
        </row>
        <row r="674">
          <cell r="A674">
            <v>4406</v>
          </cell>
          <cell r="C674" t="str">
            <v>Dana posojila v tujino</v>
          </cell>
          <cell r="D674">
            <v>0</v>
          </cell>
          <cell r="E674">
            <v>0</v>
          </cell>
          <cell r="F674">
            <v>0</v>
          </cell>
          <cell r="I674" t="e">
            <v>#VALUE!</v>
          </cell>
          <cell r="J674" t="e">
            <v>#VALUE!</v>
          </cell>
          <cell r="K674" t="e">
            <v>#VALUE!</v>
          </cell>
          <cell r="L674" t="e">
            <v>#VALUE!</v>
          </cell>
          <cell r="N674" t="e">
            <v>#VALUE!</v>
          </cell>
          <cell r="O674" t="e">
            <v>#VALUE!</v>
          </cell>
          <cell r="P674" t="e">
            <v>#VALUE!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>
            <v>0</v>
          </cell>
          <cell r="W674">
            <v>0</v>
          </cell>
          <cell r="X674">
            <v>0</v>
          </cell>
          <cell r="Y674" t="e">
            <v>#VALUE!</v>
          </cell>
          <cell r="Z674" t="str">
            <v xml:space="preserve"> </v>
          </cell>
          <cell r="AA674" t="e">
            <v>#VALUE!</v>
          </cell>
          <cell r="AB674" t="e">
            <v>#VALUE!</v>
          </cell>
        </row>
        <row r="675">
          <cell r="C675" t="str">
            <v xml:space="preserve"> </v>
          </cell>
        </row>
        <row r="676">
          <cell r="A676">
            <v>441</v>
          </cell>
          <cell r="C676" t="str">
            <v xml:space="preserve">POVEČANJE KAPITALSKIH DELEŽEV </v>
          </cell>
          <cell r="D676">
            <v>1487033.39683</v>
          </cell>
          <cell r="E676">
            <v>22895100</v>
          </cell>
          <cell r="F676">
            <v>-21408066.60317</v>
          </cell>
          <cell r="G676">
            <v>40.85669641408802</v>
          </cell>
          <cell r="H676">
            <v>-62.482372438853979</v>
          </cell>
          <cell r="I676" t="e">
            <v>#VALUE!</v>
          </cell>
          <cell r="J676" t="e">
            <v>#VALUE!</v>
          </cell>
          <cell r="K676" t="e">
            <v>#VALUE!</v>
          </cell>
          <cell r="L676" t="e">
            <v>#VALUE!</v>
          </cell>
          <cell r="N676" t="e">
            <v>#VALUE!</v>
          </cell>
          <cell r="O676" t="e">
            <v>#VALUE!</v>
          </cell>
          <cell r="P676" t="e">
            <v>#VALUE!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>
            <v>408636</v>
          </cell>
          <cell r="W676">
            <v>0</v>
          </cell>
          <cell r="X676">
            <v>0</v>
          </cell>
          <cell r="Y676" t="e">
            <v>#VALUE!</v>
          </cell>
          <cell r="Z676">
            <v>0</v>
          </cell>
          <cell r="AA676" t="e">
            <v>#VALUE!</v>
          </cell>
          <cell r="AB676" t="e">
            <v>#VALUE!</v>
          </cell>
        </row>
        <row r="677">
          <cell r="A677">
            <v>4410</v>
          </cell>
          <cell r="C677" t="str">
            <v>Povečanje kapitalskih deležev v javnih podjetjih</v>
          </cell>
          <cell r="D677">
            <v>805026.51249999995</v>
          </cell>
          <cell r="E677">
            <v>17409000</v>
          </cell>
          <cell r="F677">
            <v>-16603973.487500001</v>
          </cell>
          <cell r="G677">
            <v>25.196447965571206</v>
          </cell>
          <cell r="H677">
            <v>-76.86276587183545</v>
          </cell>
          <cell r="I677" t="e">
            <v>#VALUE!</v>
          </cell>
          <cell r="J677" t="e">
            <v>#VALUE!</v>
          </cell>
          <cell r="K677" t="e">
            <v>#VALUE!</v>
          </cell>
          <cell r="L677" t="e">
            <v>#VALUE!</v>
          </cell>
          <cell r="N677" t="e">
            <v>#VALUE!</v>
          </cell>
          <cell r="O677" t="e">
            <v>#VALUE!</v>
          </cell>
          <cell r="P677" t="e">
            <v>#VALUE!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>
            <v>408636</v>
          </cell>
          <cell r="W677">
            <v>0</v>
          </cell>
          <cell r="X677">
            <v>0</v>
          </cell>
          <cell r="Y677" t="e">
            <v>#VALUE!</v>
          </cell>
          <cell r="Z677" t="str">
            <v xml:space="preserve"> </v>
          </cell>
          <cell r="AA677" t="e">
            <v>#VALUE!</v>
          </cell>
          <cell r="AB677" t="e">
            <v>#VALUE!</v>
          </cell>
        </row>
        <row r="678">
          <cell r="A678">
            <v>4411</v>
          </cell>
          <cell r="C678" t="str">
            <v>Povečanje kapitalskih deležev v finančnih institucijah</v>
          </cell>
          <cell r="D678">
            <v>0</v>
          </cell>
          <cell r="E678">
            <v>5486100</v>
          </cell>
          <cell r="F678">
            <v>-5486100</v>
          </cell>
          <cell r="G678" t="str">
            <v>…</v>
          </cell>
          <cell r="H678" t="str">
            <v>…</v>
          </cell>
          <cell r="I678" t="e">
            <v>#VALUE!</v>
          </cell>
          <cell r="J678" t="e">
            <v>#VALUE!</v>
          </cell>
          <cell r="K678" t="e">
            <v>#VALUE!</v>
          </cell>
          <cell r="L678" t="e">
            <v>#VALUE!</v>
          </cell>
          <cell r="N678" t="e">
            <v>#VALUE!</v>
          </cell>
          <cell r="O678" t="e">
            <v>#VALUE!</v>
          </cell>
          <cell r="P678" t="e">
            <v>#VALUE!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>
            <v>0</v>
          </cell>
          <cell r="W678">
            <v>0</v>
          </cell>
          <cell r="X678">
            <v>0</v>
          </cell>
          <cell r="Y678" t="e">
            <v>#VALUE!</v>
          </cell>
          <cell r="Z678" t="str">
            <v xml:space="preserve"> </v>
          </cell>
          <cell r="AA678" t="e">
            <v>#VALUE!</v>
          </cell>
          <cell r="AB678" t="e">
            <v>#VALUE!</v>
          </cell>
        </row>
        <row r="679">
          <cell r="A679">
            <v>4412</v>
          </cell>
          <cell r="C679" t="str">
            <v>Povečanje kapitalskih deležev v privatnih podjetjih</v>
          </cell>
          <cell r="D679">
            <v>0</v>
          </cell>
          <cell r="E679">
            <v>0</v>
          </cell>
          <cell r="F679">
            <v>0</v>
          </cell>
          <cell r="I679" t="e">
            <v>#VALUE!</v>
          </cell>
          <cell r="J679" t="e">
            <v>#VALUE!</v>
          </cell>
          <cell r="K679" t="e">
            <v>#VALUE!</v>
          </cell>
          <cell r="L679" t="e">
            <v>#VALUE!</v>
          </cell>
          <cell r="N679" t="e">
            <v>#VALUE!</v>
          </cell>
          <cell r="O679" t="e">
            <v>#VALUE!</v>
          </cell>
          <cell r="P679" t="e">
            <v>#VALUE!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>
            <v>0</v>
          </cell>
          <cell r="W679">
            <v>0</v>
          </cell>
          <cell r="X679">
            <v>0</v>
          </cell>
          <cell r="Y679" t="e">
            <v>#VALUE!</v>
          </cell>
          <cell r="Z679" t="str">
            <v xml:space="preserve"> </v>
          </cell>
          <cell r="AA679" t="e">
            <v>#VALUE!</v>
          </cell>
          <cell r="AB679" t="e">
            <v>#VALUE!</v>
          </cell>
        </row>
        <row r="680">
          <cell r="A680">
            <v>4413</v>
          </cell>
          <cell r="C680" t="str">
            <v>Skupna vlaganja (joint ventures)</v>
          </cell>
          <cell r="D680">
            <v>0</v>
          </cell>
          <cell r="E680">
            <v>0</v>
          </cell>
          <cell r="F680">
            <v>0</v>
          </cell>
          <cell r="I680" t="e">
            <v>#VALUE!</v>
          </cell>
          <cell r="J680" t="e">
            <v>#VALUE!</v>
          </cell>
          <cell r="K680" t="e">
            <v>#VALUE!</v>
          </cell>
          <cell r="L680" t="e">
            <v>#VALUE!</v>
          </cell>
          <cell r="N680" t="e">
            <v>#VALUE!</v>
          </cell>
          <cell r="O680" t="e">
            <v>#VALUE!</v>
          </cell>
          <cell r="P680" t="e">
            <v>#VALUE!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>
            <v>0</v>
          </cell>
          <cell r="W680">
            <v>0</v>
          </cell>
          <cell r="X680">
            <v>0</v>
          </cell>
          <cell r="Y680" t="e">
            <v>#VALUE!</v>
          </cell>
          <cell r="Z680" t="str">
            <v xml:space="preserve"> </v>
          </cell>
          <cell r="AA680" t="e">
            <v>#VALUE!</v>
          </cell>
          <cell r="AB680" t="e">
            <v>#VALUE!</v>
          </cell>
        </row>
        <row r="681">
          <cell r="A681">
            <v>4414</v>
          </cell>
          <cell r="C681" t="str">
            <v>Povečanje kapitalskih deležev v tujino</v>
          </cell>
          <cell r="D681">
            <v>257075.88433</v>
          </cell>
          <cell r="E681">
            <v>0</v>
          </cell>
          <cell r="F681">
            <v>257075.88433</v>
          </cell>
          <cell r="G681">
            <v>87.253212254609139</v>
          </cell>
          <cell r="H681">
            <v>-19.877674697328615</v>
          </cell>
          <cell r="I681" t="e">
            <v>#VALUE!</v>
          </cell>
          <cell r="J681" t="e">
            <v>#VALUE!</v>
          </cell>
          <cell r="K681" t="e">
            <v>#VALUE!</v>
          </cell>
          <cell r="L681" t="e">
            <v>#VALUE!</v>
          </cell>
          <cell r="N681" t="e">
            <v>#VALUE!</v>
          </cell>
          <cell r="O681" t="e">
            <v>#VALUE!</v>
          </cell>
          <cell r="P681" t="e">
            <v>#VALUE!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>
            <v>0</v>
          </cell>
          <cell r="W681">
            <v>0</v>
          </cell>
          <cell r="X681">
            <v>0</v>
          </cell>
          <cell r="Y681" t="e">
            <v>#VALUE!</v>
          </cell>
          <cell r="Z681" t="str">
            <v xml:space="preserve"> </v>
          </cell>
          <cell r="AA681" t="e">
            <v>#VALUE!</v>
          </cell>
          <cell r="AB681" t="e">
            <v>#VALUE!</v>
          </cell>
        </row>
        <row r="682">
          <cell r="A682">
            <v>4415</v>
          </cell>
          <cell r="C682" t="str">
            <v>Povečanje drugih finančnih naložb</v>
          </cell>
          <cell r="D682">
            <v>424931</v>
          </cell>
          <cell r="E682">
            <v>0</v>
          </cell>
          <cell r="F682">
            <v>424931</v>
          </cell>
        </row>
        <row r="684">
          <cell r="A684">
            <v>442</v>
          </cell>
          <cell r="C684" t="str">
            <v>PORABA SREDSTEV KUPNIN IZ NASLOVA PRIVATIZACIJE</v>
          </cell>
          <cell r="D684">
            <v>5009009.9453199999</v>
          </cell>
          <cell r="E684">
            <v>3500000</v>
          </cell>
          <cell r="F684">
            <v>1509009.9453199999</v>
          </cell>
          <cell r="G684">
            <v>65.660588850961645</v>
          </cell>
          <cell r="H684">
            <v>-39.705611707105923</v>
          </cell>
          <cell r="I684" t="e">
            <v>#VALUE!</v>
          </cell>
          <cell r="J684" t="e">
            <v>#VALUE!</v>
          </cell>
          <cell r="K684" t="e">
            <v>#VALUE!</v>
          </cell>
          <cell r="L684" t="e">
            <v>#VALUE!</v>
          </cell>
          <cell r="N684" t="e">
            <v>#VALUE!</v>
          </cell>
          <cell r="O684" t="e">
            <v>#VALUE!</v>
          </cell>
          <cell r="P684" t="e">
            <v>#VALUE!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>
            <v>752288</v>
          </cell>
          <cell r="W684">
            <v>0</v>
          </cell>
          <cell r="X684">
            <v>0</v>
          </cell>
          <cell r="Y684" t="e">
            <v>#VALUE!</v>
          </cell>
          <cell r="Z684" t="e">
            <v>#VALUE!</v>
          </cell>
          <cell r="AA684" t="e">
            <v>#VALUE!</v>
          </cell>
          <cell r="AB684" t="e">
            <v>#VALUE!</v>
          </cell>
        </row>
        <row r="685">
          <cell r="A685" t="str">
            <v xml:space="preserve"> </v>
          </cell>
          <cell r="C685" t="str">
            <v>PODJETIJ</v>
          </cell>
        </row>
        <row r="686">
          <cell r="A686">
            <v>4420</v>
          </cell>
          <cell r="C686" t="str">
            <v xml:space="preserve">Dana posojila iz sredstev kupnin </v>
          </cell>
          <cell r="D686">
            <v>976334.08</v>
          </cell>
          <cell r="E686">
            <v>665000</v>
          </cell>
          <cell r="F686">
            <v>311334.08</v>
          </cell>
          <cell r="G686">
            <v>43.985372659740442</v>
          </cell>
          <cell r="H686">
            <v>-59.60939149702439</v>
          </cell>
          <cell r="I686" t="e">
            <v>#VALUE!</v>
          </cell>
          <cell r="J686" t="e">
            <v>#VALUE!</v>
          </cell>
          <cell r="K686" t="e">
            <v>#VALUE!</v>
          </cell>
          <cell r="L686" t="e">
            <v>#VALUE!</v>
          </cell>
          <cell r="N686" t="e">
            <v>#VALUE!</v>
          </cell>
          <cell r="O686" t="e">
            <v>#VALUE!</v>
          </cell>
          <cell r="P686" t="e">
            <v>#VALUE!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>
            <v>115000</v>
          </cell>
          <cell r="W686">
            <v>0</v>
          </cell>
          <cell r="X686">
            <v>0</v>
          </cell>
          <cell r="Y686" t="e">
            <v>#VALUE!</v>
          </cell>
          <cell r="Z686" t="str">
            <v xml:space="preserve"> </v>
          </cell>
          <cell r="AA686" t="e">
            <v>#VALUE!</v>
          </cell>
          <cell r="AB686" t="e">
            <v>#VALUE!</v>
          </cell>
        </row>
        <row r="687">
          <cell r="A687">
            <v>4421</v>
          </cell>
          <cell r="C687" t="str">
            <v xml:space="preserve">Sredstva kupnin, razporejena v javne sklade in agencije </v>
          </cell>
          <cell r="D687">
            <v>3532675.8653200003</v>
          </cell>
          <cell r="E687">
            <v>2835000</v>
          </cell>
          <cell r="F687">
            <v>697675.86532000033</v>
          </cell>
          <cell r="G687">
            <v>65.311542555400209</v>
          </cell>
          <cell r="H687">
            <v>-40.026131721395586</v>
          </cell>
          <cell r="I687" t="e">
            <v>#VALUE!</v>
          </cell>
          <cell r="J687" t="e">
            <v>#VALUE!</v>
          </cell>
          <cell r="K687" t="e">
            <v>#VALUE!</v>
          </cell>
          <cell r="L687" t="e">
            <v>#VALUE!</v>
          </cell>
          <cell r="N687" t="e">
            <v>#VALUE!</v>
          </cell>
          <cell r="O687" t="e">
            <v>#VALUE!</v>
          </cell>
          <cell r="P687" t="e">
            <v>#VALUE!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>
            <v>637288</v>
          </cell>
          <cell r="W687">
            <v>0</v>
          </cell>
          <cell r="X687">
            <v>0</v>
          </cell>
          <cell r="Y687" t="e">
            <v>#VALUE!</v>
          </cell>
          <cell r="Z687" t="str">
            <v xml:space="preserve"> </v>
          </cell>
          <cell r="AA687" t="e">
            <v>#VALUE!</v>
          </cell>
          <cell r="AB687" t="e">
            <v>#VALUE!</v>
          </cell>
        </row>
        <row r="688">
          <cell r="A688">
            <v>4422</v>
          </cell>
          <cell r="C688" t="str">
            <v>Povečanje kapitalskih deležev države iz sredstev kupnin</v>
          </cell>
          <cell r="D688">
            <v>500000</v>
          </cell>
          <cell r="E688">
            <v>0</v>
          </cell>
          <cell r="F688">
            <v>500000</v>
          </cell>
          <cell r="G688" t="str">
            <v>…</v>
          </cell>
          <cell r="H688" t="str">
            <v>…</v>
          </cell>
          <cell r="I688" t="e">
            <v>#VALUE!</v>
          </cell>
          <cell r="J688" t="e">
            <v>#VALUE!</v>
          </cell>
          <cell r="K688" t="e">
            <v>#VALUE!</v>
          </cell>
          <cell r="L688" t="e">
            <v>#VALUE!</v>
          </cell>
          <cell r="N688" t="e">
            <v>#VALUE!</v>
          </cell>
          <cell r="O688" t="e">
            <v>#VALUE!</v>
          </cell>
          <cell r="P688" t="e">
            <v>#VALUE!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>
            <v>0</v>
          </cell>
          <cell r="W688">
            <v>0</v>
          </cell>
          <cell r="X688">
            <v>0</v>
          </cell>
          <cell r="Y688" t="e">
            <v>#VALUE!</v>
          </cell>
          <cell r="Z688" t="str">
            <v xml:space="preserve"> </v>
          </cell>
          <cell r="AA688" t="e">
            <v>#VALUE!</v>
          </cell>
          <cell r="AB688" t="e">
            <v>#VALUE!</v>
          </cell>
        </row>
        <row r="691">
          <cell r="A691" t="str">
            <v xml:space="preserve"> </v>
          </cell>
          <cell r="B691" t="str">
            <v>VI.</v>
          </cell>
          <cell r="C691" t="str">
            <v>PREJETA MINUS DANA POSOJILA</v>
          </cell>
          <cell r="D691">
            <v>4898590.3233000021</v>
          </cell>
          <cell r="E691">
            <v>-934215</v>
          </cell>
          <cell r="F691">
            <v>5832805.3233000021</v>
          </cell>
          <cell r="G691" t="str">
            <v>…</v>
          </cell>
          <cell r="H691" t="str">
            <v>…</v>
          </cell>
          <cell r="I691" t="e">
            <v>#VALUE!</v>
          </cell>
          <cell r="J691" t="e">
            <v>#VALUE!</v>
          </cell>
          <cell r="K691" t="e">
            <v>#VALUE!</v>
          </cell>
          <cell r="L691" t="e">
            <v>#VALUE!</v>
          </cell>
          <cell r="N691" t="e">
            <v>#VALUE!</v>
          </cell>
          <cell r="O691" t="e">
            <v>#VALUE!</v>
          </cell>
          <cell r="P691" t="e">
            <v>#VALUE!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>
            <v>-1234642</v>
          </cell>
          <cell r="W691">
            <v>1881340</v>
          </cell>
          <cell r="X691">
            <v>0</v>
          </cell>
          <cell r="Y691" t="e">
            <v>#VALUE!</v>
          </cell>
          <cell r="Z691" t="e">
            <v>#VALUE!</v>
          </cell>
          <cell r="AA691" t="str">
            <v>…</v>
          </cell>
          <cell r="AB691" t="str">
            <v>…</v>
          </cell>
        </row>
        <row r="692">
          <cell r="C692" t="str">
            <v xml:space="preserve">IN SPREMEMBE KAPITALSKIH </v>
          </cell>
        </row>
        <row r="693">
          <cell r="C693" t="str">
            <v xml:space="preserve"> DELEŽEV (IV. - V.)</v>
          </cell>
        </row>
        <row r="695">
          <cell r="A695" t="str">
            <v xml:space="preserve"> </v>
          </cell>
          <cell r="B695" t="str">
            <v>VII.</v>
          </cell>
          <cell r="C695" t="str">
            <v xml:space="preserve">SKUPNI PRESEŽEK (PRIMANJKLJAJ) </v>
          </cell>
          <cell r="D695">
            <v>-33700335.923279881</v>
          </cell>
          <cell r="E695">
            <v>-39327349.630328059</v>
          </cell>
          <cell r="I695" t="e">
            <v>#VALUE!</v>
          </cell>
          <cell r="J695" t="e">
            <v>#VALUE!</v>
          </cell>
          <cell r="K695" t="e">
            <v>#VALUE!</v>
          </cell>
          <cell r="O695" t="e">
            <v>#VALUE!</v>
          </cell>
          <cell r="P695" t="e">
            <v>#VALUE!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>
            <v>29972372.699798822</v>
          </cell>
          <cell r="W695">
            <v>22183899.262124345</v>
          </cell>
          <cell r="X695">
            <v>17787611.889999993</v>
          </cell>
          <cell r="Y695" t="e">
            <v>#VALUE!</v>
          </cell>
          <cell r="Z695" t="e">
            <v>#VALUE!</v>
          </cell>
        </row>
        <row r="696">
          <cell r="C696" t="str">
            <v xml:space="preserve">(PRIHODKI MINUS ODHODKI TER </v>
          </cell>
        </row>
        <row r="697">
          <cell r="C697" t="str">
            <v>SALDO PREJETIH IN DANIH POSOJIL</v>
          </cell>
        </row>
        <row r="698">
          <cell r="C698" t="str">
            <v xml:space="preserve"> (I. + IV.) - (II.+ V.)</v>
          </cell>
        </row>
        <row r="704">
          <cell r="B704" t="str">
            <v>C.    R A Č U N    F I N A N C I R A N J A</v>
          </cell>
        </row>
        <row r="706">
          <cell r="A706" t="str">
            <v xml:space="preserve"> </v>
          </cell>
          <cell r="Q706" t="str">
            <v xml:space="preserve"> - V  TISOČIH   TOLARJEV</v>
          </cell>
          <cell r="X706" t="str">
            <v>- V TISOČ TOLARJIH</v>
          </cell>
        </row>
        <row r="707">
          <cell r="A707" t="str">
            <v xml:space="preserve"> </v>
          </cell>
          <cell r="B707" t="str">
            <v xml:space="preserve"> </v>
          </cell>
          <cell r="D707" t="str">
            <v>O C E N A</v>
          </cell>
          <cell r="E707" t="str">
            <v xml:space="preserve"> </v>
          </cell>
          <cell r="F707" t="str">
            <v>RAZLIKA</v>
          </cell>
          <cell r="G707" t="str">
            <v>NOMINALNI</v>
          </cell>
          <cell r="H707" t="str">
            <v>REALNE</v>
          </cell>
          <cell r="I707" t="str">
            <v xml:space="preserve"> </v>
          </cell>
          <cell r="L707" t="str">
            <v xml:space="preserve"> </v>
          </cell>
          <cell r="N707" t="str">
            <v xml:space="preserve"> </v>
          </cell>
          <cell r="O707" t="str">
            <v xml:space="preserve"> </v>
          </cell>
          <cell r="P707" t="str">
            <v xml:space="preserve"> </v>
          </cell>
          <cell r="Q707" t="str">
            <v xml:space="preserve"> </v>
          </cell>
          <cell r="R707" t="str">
            <v xml:space="preserve"> </v>
          </cell>
          <cell r="S707" t="str">
            <v xml:space="preserve"> </v>
          </cell>
          <cell r="T707" t="str">
            <v xml:space="preserve"> </v>
          </cell>
          <cell r="U707" t="str">
            <v xml:space="preserve"> </v>
          </cell>
          <cell r="Y707" t="str">
            <v xml:space="preserve"> </v>
          </cell>
          <cell r="Z707" t="str">
            <v xml:space="preserve"> </v>
          </cell>
          <cell r="AA707" t="str">
            <v>NOMINALNI</v>
          </cell>
          <cell r="AB707" t="str">
            <v>REALNE</v>
          </cell>
        </row>
        <row r="708">
          <cell r="A708" t="str">
            <v xml:space="preserve"> </v>
          </cell>
          <cell r="B708" t="str">
            <v xml:space="preserve"> </v>
          </cell>
          <cell r="C708" t="str">
            <v xml:space="preserve"> </v>
          </cell>
          <cell r="D708" t="str">
            <v>REALIZACIJE</v>
          </cell>
          <cell r="E708" t="str">
            <v>SPREJETI</v>
          </cell>
          <cell r="F708" t="str">
            <v xml:space="preserve">OCENA </v>
          </cell>
          <cell r="G708" t="str">
            <v>INDEKSI</v>
          </cell>
          <cell r="H708" t="str">
            <v>STOPNJE</v>
          </cell>
          <cell r="I708" t="str">
            <v>PROJEKCIJE</v>
          </cell>
          <cell r="J708" t="str">
            <v>PROJEKCIJE</v>
          </cell>
          <cell r="K708" t="str">
            <v>PROJEKCIJE</v>
          </cell>
          <cell r="L708" t="str">
            <v>SKUPAJ</v>
          </cell>
          <cell r="N708" t="str">
            <v>PROJEKCIJE</v>
          </cell>
          <cell r="O708" t="str">
            <v>PROJEKCIJE</v>
          </cell>
          <cell r="P708" t="str">
            <v>PROJEKCIJE</v>
          </cell>
          <cell r="Q708" t="str">
            <v>SKUPAJ</v>
          </cell>
          <cell r="R708" t="str">
            <v>PROJEKCIJE</v>
          </cell>
          <cell r="S708" t="str">
            <v>PROJEKCIJE</v>
          </cell>
          <cell r="T708" t="str">
            <v>PROJEKCIJE</v>
          </cell>
          <cell r="U708" t="str">
            <v>PROJEKCIJE</v>
          </cell>
          <cell r="V708" t="str">
            <v>PROJEKCIJE</v>
          </cell>
          <cell r="W708" t="str">
            <v>PROJEKCIJE</v>
          </cell>
          <cell r="X708" t="str">
            <v>PROJEKCIJE</v>
          </cell>
          <cell r="Y708" t="str">
            <v>PROJEKCIJE</v>
          </cell>
          <cell r="Z708" t="str">
            <v>PREDLOG</v>
          </cell>
          <cell r="AA708" t="str">
            <v>INDEKSI</v>
          </cell>
          <cell r="AB708" t="str">
            <v>STOPNJE</v>
          </cell>
        </row>
        <row r="709">
          <cell r="A709" t="str">
            <v>KONTO</v>
          </cell>
          <cell r="B709" t="str">
            <v xml:space="preserve"> </v>
          </cell>
          <cell r="C709" t="str">
            <v xml:space="preserve"> </v>
          </cell>
          <cell r="D709" t="str">
            <v>JANUAR -</v>
          </cell>
          <cell r="E709" t="str">
            <v>PRORAČUN</v>
          </cell>
          <cell r="F709">
            <v>2000</v>
          </cell>
          <cell r="G709" t="str">
            <v>RASTI</v>
          </cell>
          <cell r="H709" t="str">
            <v>RASTI</v>
          </cell>
          <cell r="I709" t="str">
            <v>JANUAR</v>
          </cell>
          <cell r="J709" t="str">
            <v>FEBRUAR</v>
          </cell>
          <cell r="K709" t="str">
            <v>MAREC</v>
          </cell>
          <cell r="L709" t="str">
            <v>JANUAR -</v>
          </cell>
          <cell r="N709" t="str">
            <v>APRIL</v>
          </cell>
          <cell r="O709" t="str">
            <v>MAJ</v>
          </cell>
          <cell r="P709" t="str">
            <v>JUNIJ</v>
          </cell>
          <cell r="Q709" t="str">
            <v>JANUAR -</v>
          </cell>
          <cell r="R709" t="str">
            <v>JULIJ</v>
          </cell>
          <cell r="S709" t="str">
            <v>AVGUST</v>
          </cell>
          <cell r="T709" t="str">
            <v>SEPTEMBER</v>
          </cell>
          <cell r="U709" t="str">
            <v>OKTOBER</v>
          </cell>
          <cell r="V709" t="str">
            <v>NOVEMBER</v>
          </cell>
          <cell r="W709" t="str">
            <v>DECEMBER</v>
          </cell>
          <cell r="X709" t="str">
            <v>JANUAR</v>
          </cell>
          <cell r="Y709" t="str">
            <v>JANUAR -</v>
          </cell>
          <cell r="Z709" t="str">
            <v>PRORAČUNA</v>
          </cell>
          <cell r="AA709" t="str">
            <v>RASTI</v>
          </cell>
          <cell r="AB709" t="str">
            <v>RASTI</v>
          </cell>
        </row>
        <row r="710">
          <cell r="A710" t="str">
            <v xml:space="preserve"> </v>
          </cell>
          <cell r="B710" t="str">
            <v xml:space="preserve"> </v>
          </cell>
          <cell r="C710" t="str">
            <v xml:space="preserve"> </v>
          </cell>
          <cell r="D710" t="str">
            <v>DECEMBER</v>
          </cell>
          <cell r="E710" t="str">
            <v>ZA LETO</v>
          </cell>
          <cell r="F710" t="str">
            <v>MINUS</v>
          </cell>
          <cell r="G710" t="str">
            <v>I.XII.2000/</v>
          </cell>
          <cell r="H710" t="str">
            <v>I.XII.2000/</v>
          </cell>
          <cell r="I710">
            <v>2001</v>
          </cell>
          <cell r="J710">
            <v>2001</v>
          </cell>
          <cell r="K710">
            <v>2001</v>
          </cell>
          <cell r="L710" t="str">
            <v>MAREC</v>
          </cell>
          <cell r="N710">
            <v>2001</v>
          </cell>
          <cell r="O710">
            <v>2001</v>
          </cell>
          <cell r="P710">
            <v>2001</v>
          </cell>
          <cell r="Q710" t="str">
            <v>JUNIJ</v>
          </cell>
          <cell r="R710">
            <v>2001</v>
          </cell>
          <cell r="S710">
            <v>2001</v>
          </cell>
          <cell r="T710">
            <v>2001</v>
          </cell>
          <cell r="U710">
            <v>2001</v>
          </cell>
          <cell r="V710">
            <v>2001</v>
          </cell>
          <cell r="W710">
            <v>2001</v>
          </cell>
          <cell r="X710">
            <v>2002</v>
          </cell>
          <cell r="Y710" t="str">
            <v>DECEMBER</v>
          </cell>
          <cell r="Z710" t="str">
            <v>ZA LETO</v>
          </cell>
          <cell r="AA710" t="str">
            <v>I.XII.2001/</v>
          </cell>
          <cell r="AB710" t="str">
            <v>I.XII.2001/</v>
          </cell>
        </row>
        <row r="711">
          <cell r="C711" t="str">
            <v xml:space="preserve"> </v>
          </cell>
          <cell r="D711" t="str">
            <v>2 0 0 0</v>
          </cell>
          <cell r="E711" t="str">
            <v>2 0 0 0</v>
          </cell>
          <cell r="F711" t="str">
            <v>SPR.PROR.</v>
          </cell>
          <cell r="G711" t="str">
            <v>I.-XII.1999</v>
          </cell>
          <cell r="H711" t="str">
            <v>I.-XII.1999</v>
          </cell>
          <cell r="I711" t="str">
            <v xml:space="preserve"> </v>
          </cell>
          <cell r="J711" t="str">
            <v xml:space="preserve"> </v>
          </cell>
          <cell r="K711" t="str">
            <v xml:space="preserve"> </v>
          </cell>
          <cell r="L711" t="str">
            <v>2 0 0 1</v>
          </cell>
          <cell r="N711" t="str">
            <v xml:space="preserve"> </v>
          </cell>
          <cell r="O711" t="str">
            <v xml:space="preserve"> </v>
          </cell>
          <cell r="P711" t="str">
            <v xml:space="preserve"> </v>
          </cell>
          <cell r="Q711" t="str">
            <v>2 0 0 1</v>
          </cell>
          <cell r="R711" t="str">
            <v xml:space="preserve"> </v>
          </cell>
          <cell r="S711" t="str">
            <v xml:space="preserve"> </v>
          </cell>
          <cell r="T711" t="str">
            <v xml:space="preserve"> </v>
          </cell>
          <cell r="U711" t="str">
            <v xml:space="preserve"> </v>
          </cell>
          <cell r="V711" t="str">
            <v xml:space="preserve"> </v>
          </cell>
          <cell r="W711" t="str">
            <v xml:space="preserve"> </v>
          </cell>
          <cell r="X711" t="str">
            <v>ZA LETO 2001</v>
          </cell>
          <cell r="Y711" t="str">
            <v>2 0 0 1</v>
          </cell>
          <cell r="Z711" t="str">
            <v>2 0 0 1</v>
          </cell>
          <cell r="AA711" t="str">
            <v>I.-XII.2000</v>
          </cell>
          <cell r="AB711" t="str">
            <v>I.-XII.2000</v>
          </cell>
        </row>
        <row r="712">
          <cell r="A712" t="str">
            <v xml:space="preserve"> </v>
          </cell>
          <cell r="D712" t="str">
            <v>(1)</v>
          </cell>
          <cell r="E712" t="str">
            <v>(2)</v>
          </cell>
          <cell r="F712" t="str">
            <v>(3=1-2)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  <cell r="K712" t="str">
            <v xml:space="preserve"> </v>
          </cell>
          <cell r="L712" t="str">
            <v xml:space="preserve"> </v>
          </cell>
          <cell r="N712" t="str">
            <v xml:space="preserve"> </v>
          </cell>
          <cell r="O712" t="str">
            <v xml:space="preserve"> </v>
          </cell>
          <cell r="P712" t="str">
            <v xml:space="preserve"> </v>
          </cell>
          <cell r="Q712" t="str">
            <v xml:space="preserve"> </v>
          </cell>
          <cell r="R712" t="str">
            <v xml:space="preserve"> </v>
          </cell>
          <cell r="S712" t="str">
            <v xml:space="preserve"> </v>
          </cell>
          <cell r="T712" t="str">
            <v xml:space="preserve"> </v>
          </cell>
          <cell r="U712" t="str">
            <v xml:space="preserve"> </v>
          </cell>
          <cell r="V712" t="str">
            <v xml:space="preserve"> </v>
          </cell>
          <cell r="W712" t="str">
            <v xml:space="preserve"> </v>
          </cell>
          <cell r="X712" t="str">
            <v xml:space="preserve"> </v>
          </cell>
          <cell r="Y712" t="str">
            <v>(1)</v>
          </cell>
          <cell r="Z712" t="str">
            <v>(2)</v>
          </cell>
          <cell r="AA712" t="str">
            <v xml:space="preserve"> </v>
          </cell>
          <cell r="AB712" t="str">
            <v xml:space="preserve"> </v>
          </cell>
        </row>
        <row r="713">
          <cell r="A713" t="str">
            <v xml:space="preserve"> </v>
          </cell>
          <cell r="B713" t="str">
            <v>VII.</v>
          </cell>
          <cell r="C713" t="str">
            <v xml:space="preserve">Z  A  D  O  L  Ž  E  V  A  N  J  E  </v>
          </cell>
          <cell r="D713">
            <v>157554886.31495997</v>
          </cell>
          <cell r="E713">
            <v>157554886</v>
          </cell>
          <cell r="F713">
            <v>0.31495997309684753</v>
          </cell>
          <cell r="G713">
            <v>135.67756541954014</v>
          </cell>
          <cell r="H713">
            <v>24.589132616657608</v>
          </cell>
          <cell r="I713" t="e">
            <v>#VALUE!</v>
          </cell>
          <cell r="J713" t="e">
            <v>#VALUE!</v>
          </cell>
          <cell r="K713" t="e">
            <v>#VALUE!</v>
          </cell>
          <cell r="L713" t="e">
            <v>#VALUE!</v>
          </cell>
          <cell r="N713" t="e">
            <v>#VALUE!</v>
          </cell>
          <cell r="O713" t="e">
            <v>#VALUE!</v>
          </cell>
          <cell r="P713" t="e">
            <v>#VALUE!</v>
          </cell>
          <cell r="Q713" t="e">
            <v>#VALUE!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>
            <v>-2226696</v>
          </cell>
          <cell r="W713">
            <v>0</v>
          </cell>
          <cell r="X713">
            <v>-980034</v>
          </cell>
          <cell r="Y713" t="e">
            <v>#VALUE!</v>
          </cell>
          <cell r="Z713">
            <v>157554886</v>
          </cell>
          <cell r="AA713" t="e">
            <v>#VALUE!</v>
          </cell>
          <cell r="AB713" t="e">
            <v>#VALUE!</v>
          </cell>
        </row>
        <row r="714">
          <cell r="C714" t="str">
            <v xml:space="preserve">                                 - dinamizirani sprejeti proračun</v>
          </cell>
          <cell r="D714">
            <v>149554886</v>
          </cell>
          <cell r="I714">
            <v>16350000</v>
          </cell>
          <cell r="J714">
            <v>21335700</v>
          </cell>
          <cell r="K714">
            <v>81203000</v>
          </cell>
          <cell r="N714">
            <v>1595000</v>
          </cell>
          <cell r="O714">
            <v>6209000</v>
          </cell>
          <cell r="P714">
            <v>7609000</v>
          </cell>
          <cell r="Q714">
            <v>134301700</v>
          </cell>
          <cell r="R714">
            <v>8209000</v>
          </cell>
          <cell r="S714">
            <v>209000</v>
          </cell>
          <cell r="T714">
            <v>209000</v>
          </cell>
          <cell r="U714">
            <v>209000</v>
          </cell>
          <cell r="V714">
            <v>2209000</v>
          </cell>
          <cell r="W714">
            <v>6208186</v>
          </cell>
          <cell r="X714">
            <v>0</v>
          </cell>
          <cell r="Y714">
            <v>151554886</v>
          </cell>
        </row>
        <row r="716">
          <cell r="A716">
            <v>500</v>
          </cell>
          <cell r="C716" t="str">
            <v xml:space="preserve">DOMAČE ZADOLŽEVANJE </v>
          </cell>
          <cell r="D716">
            <v>73350534.862500012</v>
          </cell>
          <cell r="E716" t="str">
            <v xml:space="preserve"> </v>
          </cell>
          <cell r="G716">
            <v>182.59298131264705</v>
          </cell>
          <cell r="H716">
            <v>67.670322601145131</v>
          </cell>
          <cell r="I716" t="e">
            <v>#VALUE!</v>
          </cell>
          <cell r="J716" t="e">
            <v>#VALUE!</v>
          </cell>
          <cell r="K716" t="e">
            <v>#VALUE!</v>
          </cell>
          <cell r="L716" t="e">
            <v>#VALUE!</v>
          </cell>
          <cell r="N716" t="e">
            <v>#VALUE!</v>
          </cell>
          <cell r="O716" t="e">
            <v>#VALUE!</v>
          </cell>
          <cell r="P716" t="e">
            <v>#VALUE!</v>
          </cell>
          <cell r="Q716" t="e">
            <v>#VALUE!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>
            <v>-2300000</v>
          </cell>
          <cell r="W716">
            <v>0</v>
          </cell>
          <cell r="X716">
            <v>-980034</v>
          </cell>
          <cell r="Y716" t="e">
            <v>#VALUE!</v>
          </cell>
          <cell r="Z716" t="str">
            <v xml:space="preserve"> </v>
          </cell>
          <cell r="AA716" t="e">
            <v>#VALUE!</v>
          </cell>
          <cell r="AB716" t="e">
            <v>#VALUE!</v>
          </cell>
        </row>
        <row r="718">
          <cell r="A718">
            <v>5000</v>
          </cell>
          <cell r="C718" t="str">
            <v>Najeti krediti pri  Banki Slovenije</v>
          </cell>
          <cell r="D718">
            <v>0</v>
          </cell>
          <cell r="I718" t="e">
            <v>#VALUE!</v>
          </cell>
          <cell r="J718" t="e">
            <v>#VALUE!</v>
          </cell>
          <cell r="K718" t="e">
            <v>#VALUE!</v>
          </cell>
          <cell r="L718" t="e">
            <v>#VALUE!</v>
          </cell>
          <cell r="N718" t="e">
            <v>#VALUE!</v>
          </cell>
          <cell r="O718" t="e">
            <v>#VALUE!</v>
          </cell>
          <cell r="P718" t="e">
            <v>#VALUE!</v>
          </cell>
          <cell r="Q718" t="e">
            <v>#VALUE!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>
            <v>0</v>
          </cell>
          <cell r="W718">
            <v>0</v>
          </cell>
          <cell r="X718">
            <v>0</v>
          </cell>
          <cell r="Y718" t="e">
            <v>#VALUE!</v>
          </cell>
          <cell r="AA718" t="e">
            <v>#VALUE!</v>
          </cell>
          <cell r="AB718" t="e">
            <v>#VALUE!</v>
          </cell>
        </row>
        <row r="719">
          <cell r="A719">
            <v>5001</v>
          </cell>
          <cell r="C719" t="str">
            <v xml:space="preserve">Najeti krediti pri poslovnih bankah </v>
          </cell>
          <cell r="D719">
            <v>13023213.170030002</v>
          </cell>
          <cell r="E719" t="str">
            <v xml:space="preserve"> </v>
          </cell>
          <cell r="G719">
            <v>51.233347693870279</v>
          </cell>
          <cell r="H719">
            <v>-52.953767039604891</v>
          </cell>
          <cell r="I719" t="e">
            <v>#VALUE!</v>
          </cell>
          <cell r="J719" t="e">
            <v>#VALUE!</v>
          </cell>
          <cell r="K719" t="e">
            <v>#VALUE!</v>
          </cell>
          <cell r="L719" t="e">
            <v>#VALUE!</v>
          </cell>
          <cell r="N719" t="e">
            <v>#VALUE!</v>
          </cell>
          <cell r="O719" t="e">
            <v>#VALUE!</v>
          </cell>
          <cell r="P719" t="e">
            <v>#VALUE!</v>
          </cell>
          <cell r="Q719" t="e">
            <v>#VALUE!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>
            <v>0</v>
          </cell>
          <cell r="W719">
            <v>0</v>
          </cell>
          <cell r="X719">
            <v>0</v>
          </cell>
          <cell r="Y719" t="e">
            <v>#VALUE!</v>
          </cell>
          <cell r="Z719" t="str">
            <v xml:space="preserve"> </v>
          </cell>
          <cell r="AA719" t="e">
            <v>#VALUE!</v>
          </cell>
          <cell r="AB719" t="e">
            <v>#VALUE!</v>
          </cell>
        </row>
        <row r="720">
          <cell r="C720" t="str">
            <v>Evidenčno: najeti krediti pri poslovnih bankah za T R P</v>
          </cell>
          <cell r="I720">
            <v>0</v>
          </cell>
          <cell r="L720">
            <v>0</v>
          </cell>
          <cell r="Q720" t="e">
            <v>#REF!</v>
          </cell>
        </row>
        <row r="721">
          <cell r="A721">
            <v>5002</v>
          </cell>
          <cell r="C721" t="str">
            <v>Najeti krediti pri drugih finančnih institucijah</v>
          </cell>
          <cell r="D721">
            <v>0</v>
          </cell>
          <cell r="I721" t="e">
            <v>#VALUE!</v>
          </cell>
          <cell r="J721" t="e">
            <v>#VALUE!</v>
          </cell>
          <cell r="K721" t="e">
            <v>#VALUE!</v>
          </cell>
          <cell r="L721" t="e">
            <v>#VALUE!</v>
          </cell>
          <cell r="N721" t="e">
            <v>#VALUE!</v>
          </cell>
          <cell r="O721" t="e">
            <v>#VALUE!</v>
          </cell>
          <cell r="P721" t="e">
            <v>#VALUE!</v>
          </cell>
          <cell r="Q721" t="e">
            <v>#VALUE!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Y721" t="e">
            <v>#VALUE!</v>
          </cell>
          <cell r="AA721" t="e">
            <v>#VALUE!</v>
          </cell>
          <cell r="AB721" t="e">
            <v>#VALUE!</v>
          </cell>
        </row>
        <row r="722">
          <cell r="A722">
            <v>5003</v>
          </cell>
          <cell r="C722" t="str">
            <v xml:space="preserve">Najeti krediti pri drugih domačih kreditodajalcih </v>
          </cell>
          <cell r="D722">
            <v>0</v>
          </cell>
          <cell r="E722" t="str">
            <v xml:space="preserve"> </v>
          </cell>
          <cell r="I722" t="e">
            <v>#VALUE!</v>
          </cell>
          <cell r="J722" t="e">
            <v>#VALUE!</v>
          </cell>
          <cell r="K722" t="e">
            <v>#VALUE!</v>
          </cell>
          <cell r="L722" t="e">
            <v>#VALUE!</v>
          </cell>
          <cell r="N722" t="e">
            <v>#VALUE!</v>
          </cell>
          <cell r="O722" t="e">
            <v>#VALUE!</v>
          </cell>
          <cell r="P722" t="e">
            <v>#VALUE!</v>
          </cell>
          <cell r="Q722" t="e">
            <v>#VALUE!</v>
          </cell>
          <cell r="R722" t="e">
            <v>#VALUE!</v>
          </cell>
          <cell r="S722" t="e">
            <v>#VALUE!</v>
          </cell>
          <cell r="T722" t="e">
            <v>#VALUE!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 t="e">
            <v>#VALUE!</v>
          </cell>
          <cell r="Z722" t="str">
            <v xml:space="preserve"> </v>
          </cell>
          <cell r="AA722" t="e">
            <v>#VALUE!</v>
          </cell>
          <cell r="AB722" t="e">
            <v>#VALUE!</v>
          </cell>
        </row>
        <row r="723">
          <cell r="A723">
            <v>5004</v>
          </cell>
          <cell r="C723" t="str">
            <v xml:space="preserve">Sredstva, pridobljena z izdajo vrednostnih papirjev </v>
          </cell>
          <cell r="D723">
            <v>60853065.692469999</v>
          </cell>
          <cell r="E723" t="str">
            <v xml:space="preserve"> </v>
          </cell>
          <cell r="G723">
            <v>468.02130172178556</v>
          </cell>
          <cell r="H723">
            <v>329.77162692542288</v>
          </cell>
          <cell r="I723" t="e">
            <v>#VALUE!</v>
          </cell>
          <cell r="J723" t="e">
            <v>#VALUE!</v>
          </cell>
          <cell r="K723" t="e">
            <v>#VALUE!</v>
          </cell>
          <cell r="L723" t="e">
            <v>#VALUE!</v>
          </cell>
          <cell r="N723" t="e">
            <v>#VALUE!</v>
          </cell>
          <cell r="O723" t="e">
            <v>#VALUE!</v>
          </cell>
          <cell r="P723" t="e">
            <v>#VALUE!</v>
          </cell>
          <cell r="Q723" t="e">
            <v>#VALUE!</v>
          </cell>
          <cell r="R723" t="e">
            <v>#VALUE!</v>
          </cell>
          <cell r="S723" t="e">
            <v>#VALUE!</v>
          </cell>
          <cell r="T723" t="e">
            <v>#VALUE!</v>
          </cell>
          <cell r="U723">
            <v>7813791</v>
          </cell>
          <cell r="V723">
            <v>-2300000</v>
          </cell>
          <cell r="W723">
            <v>0</v>
          </cell>
          <cell r="X723">
            <v>-980034</v>
          </cell>
          <cell r="Y723" t="e">
            <v>#VALUE!</v>
          </cell>
          <cell r="Z723" t="str">
            <v xml:space="preserve"> </v>
          </cell>
          <cell r="AA723" t="e">
            <v>#VALUE!</v>
          </cell>
          <cell r="AB723" t="e">
            <v>#VALUE!</v>
          </cell>
        </row>
        <row r="725">
          <cell r="A725">
            <v>501</v>
          </cell>
          <cell r="C725" t="str">
            <v xml:space="preserve">ZADOLŽEVANJE V TUJINI </v>
          </cell>
          <cell r="D725">
            <v>84204351.452459991</v>
          </cell>
          <cell r="E725" t="str">
            <v xml:space="preserve"> </v>
          </cell>
          <cell r="G725">
            <v>110.86392470171673</v>
          </cell>
          <cell r="H725">
            <v>1.8034202954239902</v>
          </cell>
          <cell r="I725" t="e">
            <v>#VALUE!</v>
          </cell>
          <cell r="J725" t="e">
            <v>#VALUE!</v>
          </cell>
          <cell r="K725" t="e">
            <v>#VALUE!</v>
          </cell>
          <cell r="L725" t="e">
            <v>#VALUE!</v>
          </cell>
          <cell r="N725" t="e">
            <v>#VALUE!</v>
          </cell>
          <cell r="O725" t="e">
            <v>#VALUE!</v>
          </cell>
          <cell r="P725" t="e">
            <v>#VALUE!</v>
          </cell>
          <cell r="Q725" t="e">
            <v>#VALUE!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>
            <v>73304</v>
          </cell>
          <cell r="W725">
            <v>0</v>
          </cell>
          <cell r="X725">
            <v>0</v>
          </cell>
          <cell r="Y725" t="e">
            <v>#VALUE!</v>
          </cell>
          <cell r="Z725" t="str">
            <v xml:space="preserve"> </v>
          </cell>
          <cell r="AA725" t="e">
            <v>#VALUE!</v>
          </cell>
          <cell r="AB725" t="e">
            <v>#VALUE!</v>
          </cell>
        </row>
        <row r="727">
          <cell r="A727">
            <v>5010</v>
          </cell>
          <cell r="C727" t="str">
            <v>Najeti krediti pri mednarodnih finančnih institucijah</v>
          </cell>
          <cell r="D727">
            <v>3248552.4524599998</v>
          </cell>
          <cell r="G727">
            <v>106.36654831667873</v>
          </cell>
          <cell r="H727">
            <v>-2.3264019130590157</v>
          </cell>
          <cell r="I727" t="e">
            <v>#VALUE!</v>
          </cell>
          <cell r="J727" t="e">
            <v>#VALUE!</v>
          </cell>
          <cell r="K727" t="e">
            <v>#VALUE!</v>
          </cell>
          <cell r="L727" t="e">
            <v>#VALUE!</v>
          </cell>
          <cell r="N727" t="e">
            <v>#VALUE!</v>
          </cell>
          <cell r="O727" t="e">
            <v>#VALUE!</v>
          </cell>
          <cell r="P727" t="e">
            <v>#VALUE!</v>
          </cell>
          <cell r="Q727" t="e">
            <v>#VALUE!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>
            <v>73304</v>
          </cell>
          <cell r="Y727" t="e">
            <v>#VALUE!</v>
          </cell>
          <cell r="AA727" t="e">
            <v>#VALUE!</v>
          </cell>
          <cell r="AB727" t="e">
            <v>#VALUE!</v>
          </cell>
        </row>
        <row r="728">
          <cell r="A728">
            <v>5011</v>
          </cell>
          <cell r="C728" t="str">
            <v xml:space="preserve">Najeti krediti pri tujih vladah </v>
          </cell>
          <cell r="D728">
            <v>402559</v>
          </cell>
          <cell r="I728" t="e">
            <v>#VALUE!</v>
          </cell>
          <cell r="J728" t="e">
            <v>#VALUE!</v>
          </cell>
          <cell r="K728" t="e">
            <v>#VALUE!</v>
          </cell>
          <cell r="L728" t="e">
            <v>#VALUE!</v>
          </cell>
          <cell r="N728" t="e">
            <v>#VALUE!</v>
          </cell>
          <cell r="O728" t="e">
            <v>#VALUE!</v>
          </cell>
          <cell r="P728" t="e">
            <v>#VALUE!</v>
          </cell>
          <cell r="Q728" t="e">
            <v>#VALUE!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Y728" t="e">
            <v>#VALUE!</v>
          </cell>
          <cell r="AA728" t="e">
            <v>#VALUE!</v>
          </cell>
          <cell r="AB728" t="e">
            <v>#VALUE!</v>
          </cell>
        </row>
        <row r="729">
          <cell r="C729" t="str">
            <v>Evidenčno: najeti tuji krediti za T R P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5012</v>
          </cell>
          <cell r="C730" t="str">
            <v>Najeti krediti pri tujih poslovnih bankah in finanč.instit.</v>
          </cell>
          <cell r="D730">
            <v>0</v>
          </cell>
          <cell r="I730" t="e">
            <v>#VALUE!</v>
          </cell>
          <cell r="J730" t="e">
            <v>#VALUE!</v>
          </cell>
          <cell r="K730" t="e">
            <v>#VALUE!</v>
          </cell>
          <cell r="L730" t="e">
            <v>#VALUE!</v>
          </cell>
          <cell r="N730" t="e">
            <v>#VALUE!</v>
          </cell>
          <cell r="O730" t="e">
            <v>#VALUE!</v>
          </cell>
          <cell r="P730" t="e">
            <v>#VALUE!</v>
          </cell>
          <cell r="Q730" t="e">
            <v>#VALUE!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Y730" t="e">
            <v>#VALUE!</v>
          </cell>
          <cell r="AA730" t="e">
            <v>#VALUE!</v>
          </cell>
          <cell r="AB730" t="e">
            <v>#VALUE!</v>
          </cell>
        </row>
        <row r="731">
          <cell r="A731">
            <v>5013</v>
          </cell>
          <cell r="C731" t="str">
            <v>Najeti krediti pri drugih tujih kreditodajalcih</v>
          </cell>
          <cell r="D731">
            <v>0</v>
          </cell>
          <cell r="E731" t="str">
            <v xml:space="preserve"> </v>
          </cell>
          <cell r="I731" t="e">
            <v>#VALUE!</v>
          </cell>
          <cell r="J731" t="e">
            <v>#VALUE!</v>
          </cell>
          <cell r="K731" t="e">
            <v>#VALUE!</v>
          </cell>
          <cell r="L731" t="e">
            <v>#VALUE!</v>
          </cell>
          <cell r="N731" t="e">
            <v>#VALUE!</v>
          </cell>
          <cell r="O731" t="e">
            <v>#VALUE!</v>
          </cell>
          <cell r="P731" t="e">
            <v>#VALUE!</v>
          </cell>
          <cell r="Q731" t="e">
            <v>#VALUE!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>
            <v>0</v>
          </cell>
          <cell r="W731">
            <v>0</v>
          </cell>
          <cell r="X731">
            <v>0</v>
          </cell>
          <cell r="Y731" t="e">
            <v>#VALUE!</v>
          </cell>
          <cell r="Z731" t="str">
            <v xml:space="preserve"> </v>
          </cell>
          <cell r="AA731" t="e">
            <v>#VALUE!</v>
          </cell>
          <cell r="AB731" t="e">
            <v>#VALUE!</v>
          </cell>
        </row>
        <row r="732">
          <cell r="A732">
            <v>5014</v>
          </cell>
          <cell r="C732" t="str">
            <v xml:space="preserve">Sredstva, pridobljena z izdajo vrednostnih papirjev </v>
          </cell>
          <cell r="D732">
            <v>80553240</v>
          </cell>
          <cell r="G732">
            <v>111.51785225172483</v>
          </cell>
          <cell r="H732">
            <v>2.4039047306931423</v>
          </cell>
          <cell r="I732" t="e">
            <v>#VALUE!</v>
          </cell>
          <cell r="J732" t="e">
            <v>#VALUE!</v>
          </cell>
          <cell r="K732" t="e">
            <v>#VALUE!</v>
          </cell>
          <cell r="L732" t="e">
            <v>#VALUE!</v>
          </cell>
          <cell r="N732" t="e">
            <v>#VALUE!</v>
          </cell>
          <cell r="O732" t="e">
            <v>#VALUE!</v>
          </cell>
          <cell r="P732" t="e">
            <v>#VALUE!</v>
          </cell>
          <cell r="Q732" t="e">
            <v>#VALUE!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Y732" t="e">
            <v>#VALUE!</v>
          </cell>
          <cell r="AA732" t="e">
            <v>#VALUE!</v>
          </cell>
          <cell r="AB732" t="e">
            <v>#VALUE!</v>
          </cell>
        </row>
        <row r="733">
          <cell r="A733" t="str">
            <v xml:space="preserve"> </v>
          </cell>
        </row>
        <row r="734"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N734" t="str">
            <v xml:space="preserve"> </v>
          </cell>
          <cell r="O734" t="str">
            <v xml:space="preserve"> </v>
          </cell>
          <cell r="P734" t="str">
            <v xml:space="preserve"> </v>
          </cell>
          <cell r="Q734" t="str">
            <v xml:space="preserve"> </v>
          </cell>
          <cell r="R734" t="str">
            <v xml:space="preserve"> </v>
          </cell>
        </row>
        <row r="735">
          <cell r="I735" t="str">
            <v xml:space="preserve"> </v>
          </cell>
          <cell r="J735" t="str">
            <v xml:space="preserve"> </v>
          </cell>
          <cell r="K735" t="str">
            <v xml:space="preserve"> </v>
          </cell>
          <cell r="Q735" t="str">
            <v xml:space="preserve"> </v>
          </cell>
        </row>
        <row r="736">
          <cell r="A736" t="str">
            <v xml:space="preserve"> </v>
          </cell>
          <cell r="B736" t="str">
            <v>VIII.</v>
          </cell>
          <cell r="C736" t="str">
            <v>O D P L A Č I L A    D O L G A</v>
          </cell>
          <cell r="D736">
            <v>120464563.36069</v>
          </cell>
          <cell r="E736">
            <v>117983036</v>
          </cell>
          <cell r="F736">
            <v>2481527.3606899977</v>
          </cell>
          <cell r="G736">
            <v>162.75371903526525</v>
          </cell>
          <cell r="H736">
            <v>49.452450904743102</v>
          </cell>
          <cell r="I736" t="e">
            <v>#VALUE!</v>
          </cell>
          <cell r="J736" t="e">
            <v>#VALUE!</v>
          </cell>
          <cell r="K736" t="e">
            <v>#VALUE!</v>
          </cell>
          <cell r="L736" t="e">
            <v>#VALUE!</v>
          </cell>
          <cell r="N736" t="e">
            <v>#VALUE!</v>
          </cell>
          <cell r="O736" t="e">
            <v>#VALUE!</v>
          </cell>
          <cell r="P736" t="e">
            <v>#VALUE!</v>
          </cell>
          <cell r="Q736" t="e">
            <v>#VALUE!</v>
          </cell>
          <cell r="R736" t="e">
            <v>#VALUE!</v>
          </cell>
          <cell r="S736" t="e">
            <v>#VALUE!</v>
          </cell>
          <cell r="T736" t="e">
            <v>#VALUE!</v>
          </cell>
          <cell r="U736" t="e">
            <v>#VALUE!</v>
          </cell>
          <cell r="V736">
            <v>972149</v>
          </cell>
          <cell r="W736">
            <v>32383194</v>
          </cell>
          <cell r="X736">
            <v>0</v>
          </cell>
          <cell r="Y736" t="e">
            <v>#VALUE!</v>
          </cell>
          <cell r="Z736" t="e">
            <v>#VALUE!</v>
          </cell>
          <cell r="AA736" t="e">
            <v>#VALUE!</v>
          </cell>
          <cell r="AB736" t="e">
            <v>#VALUE!</v>
          </cell>
        </row>
        <row r="737">
          <cell r="C737" t="str">
            <v xml:space="preserve">                                 - dinamizirani sprejeti proračun</v>
          </cell>
          <cell r="D737">
            <v>102266824</v>
          </cell>
          <cell r="I737">
            <v>8639115</v>
          </cell>
          <cell r="J737">
            <v>4484950</v>
          </cell>
          <cell r="K737">
            <v>5304868</v>
          </cell>
          <cell r="N737">
            <v>4026161</v>
          </cell>
          <cell r="O737">
            <v>8010100</v>
          </cell>
          <cell r="P737">
            <v>8340503</v>
          </cell>
          <cell r="Q737">
            <v>38805697</v>
          </cell>
          <cell r="R737">
            <v>26776809</v>
          </cell>
          <cell r="S737">
            <v>1278710</v>
          </cell>
          <cell r="T737">
            <v>1278710</v>
          </cell>
          <cell r="U737">
            <v>1278710</v>
          </cell>
          <cell r="V737">
            <v>1172412</v>
          </cell>
          <cell r="W737">
            <v>31569478</v>
          </cell>
          <cell r="X737">
            <v>0</v>
          </cell>
          <cell r="Y737">
            <v>102160526</v>
          </cell>
        </row>
        <row r="739">
          <cell r="A739">
            <v>550</v>
          </cell>
          <cell r="C739" t="str">
            <v xml:space="preserve">ODPLAČILA DOMAČEGA DOLGA </v>
          </cell>
          <cell r="D739">
            <v>106085483.39032999</v>
          </cell>
          <cell r="E739">
            <v>103682464</v>
          </cell>
          <cell r="F739">
            <v>2403019.3903299868</v>
          </cell>
          <cell r="G739">
            <v>178.49315646766502</v>
          </cell>
          <cell r="H739">
            <v>63.905561494641887</v>
          </cell>
          <cell r="I739" t="e">
            <v>#VALUE!</v>
          </cell>
          <cell r="J739" t="e">
            <v>#VALUE!</v>
          </cell>
          <cell r="K739" t="e">
            <v>#VALUE!</v>
          </cell>
          <cell r="L739" t="e">
            <v>#VALUE!</v>
          </cell>
          <cell r="N739" t="e">
            <v>#VALUE!</v>
          </cell>
          <cell r="O739" t="e">
            <v>#VALUE!</v>
          </cell>
          <cell r="P739" t="e">
            <v>#VALUE!</v>
          </cell>
          <cell r="Q739" t="e">
            <v>#VALUE!</v>
          </cell>
          <cell r="R739" t="e">
            <v>#VALUE!</v>
          </cell>
          <cell r="S739" t="e">
            <v>#VALUE!</v>
          </cell>
          <cell r="T739" t="e">
            <v>#VALUE!</v>
          </cell>
          <cell r="U739" t="e">
            <v>#VALUE!</v>
          </cell>
          <cell r="V739">
            <v>645152</v>
          </cell>
          <cell r="W739">
            <v>27238684</v>
          </cell>
          <cell r="X739">
            <v>0</v>
          </cell>
          <cell r="Y739" t="e">
            <v>#VALUE!</v>
          </cell>
          <cell r="Z739" t="e">
            <v>#VALUE!</v>
          </cell>
          <cell r="AA739" t="e">
            <v>#VALUE!</v>
          </cell>
          <cell r="AB739" t="e">
            <v>#VALUE!</v>
          </cell>
        </row>
        <row r="740">
          <cell r="I740" t="str">
            <v xml:space="preserve"> </v>
          </cell>
        </row>
        <row r="741">
          <cell r="A741">
            <v>5500</v>
          </cell>
          <cell r="C741" t="str">
            <v>Odplačila kreditov Banki Slovenije</v>
          </cell>
          <cell r="D741">
            <v>0</v>
          </cell>
          <cell r="E741">
            <v>0</v>
          </cell>
          <cell r="F741">
            <v>0</v>
          </cell>
          <cell r="I741" t="e">
            <v>#VALUE!</v>
          </cell>
          <cell r="J741" t="e">
            <v>#VALUE!</v>
          </cell>
          <cell r="K741" t="e">
            <v>#VALUE!</v>
          </cell>
          <cell r="L741" t="e">
            <v>#VALUE!</v>
          </cell>
          <cell r="N741" t="e">
            <v>#VALUE!</v>
          </cell>
          <cell r="O741" t="e">
            <v>#VALUE!</v>
          </cell>
          <cell r="P741" t="e">
            <v>#VALUE!</v>
          </cell>
          <cell r="Q741" t="e">
            <v>#VALUE!</v>
          </cell>
          <cell r="R741" t="e">
            <v>#VALUE!</v>
          </cell>
          <cell r="S741" t="e">
            <v>#VALUE!</v>
          </cell>
          <cell r="T741" t="e">
            <v>#VALUE!</v>
          </cell>
          <cell r="U741" t="e">
            <v>#VALUE!</v>
          </cell>
          <cell r="V741">
            <v>0</v>
          </cell>
          <cell r="W741">
            <v>0</v>
          </cell>
          <cell r="X741">
            <v>0</v>
          </cell>
          <cell r="Y741" t="e">
            <v>#VALUE!</v>
          </cell>
          <cell r="Z741" t="str">
            <v xml:space="preserve"> </v>
          </cell>
          <cell r="AA741" t="e">
            <v>#VALUE!</v>
          </cell>
          <cell r="AB741" t="e">
            <v>#VALUE!</v>
          </cell>
        </row>
        <row r="742">
          <cell r="A742">
            <v>5501</v>
          </cell>
          <cell r="C742" t="str">
            <v>Odplačila kreditov poslovnim bankam</v>
          </cell>
          <cell r="D742">
            <v>22116318.218499999</v>
          </cell>
          <cell r="E742">
            <v>20525816</v>
          </cell>
          <cell r="F742">
            <v>1590502.2184999995</v>
          </cell>
          <cell r="G742">
            <v>80.894256453268767</v>
          </cell>
          <cell r="H742">
            <v>-25.716936222893693</v>
          </cell>
          <cell r="I742" t="e">
            <v>#VALUE!</v>
          </cell>
          <cell r="J742" t="e">
            <v>#VALUE!</v>
          </cell>
          <cell r="K742" t="e">
            <v>#VALUE!</v>
          </cell>
          <cell r="L742" t="e">
            <v>#VALUE!</v>
          </cell>
          <cell r="N742" t="e">
            <v>#VALUE!</v>
          </cell>
          <cell r="O742" t="e">
            <v>#VALUE!</v>
          </cell>
          <cell r="P742" t="e">
            <v>#VALUE!</v>
          </cell>
          <cell r="Q742" t="e">
            <v>#VALUE!</v>
          </cell>
          <cell r="R742" t="e">
            <v>#VALUE!</v>
          </cell>
          <cell r="S742" t="e">
            <v>#VALUE!</v>
          </cell>
          <cell r="T742" t="e">
            <v>#VALUE!</v>
          </cell>
          <cell r="U742" t="e">
            <v>#VALUE!</v>
          </cell>
          <cell r="V742">
            <v>80312</v>
          </cell>
          <cell r="W742">
            <v>5909397</v>
          </cell>
          <cell r="X742">
            <v>0</v>
          </cell>
          <cell r="Y742" t="e">
            <v>#VALUE!</v>
          </cell>
          <cell r="Z742" t="str">
            <v xml:space="preserve"> </v>
          </cell>
          <cell r="AA742" t="e">
            <v>#VALUE!</v>
          </cell>
          <cell r="AB742" t="e">
            <v>#VALUE!</v>
          </cell>
        </row>
        <row r="743">
          <cell r="C743" t="str">
            <v xml:space="preserve"> - odplačila kreditov poslovnim bankam (MF)</v>
          </cell>
          <cell r="E743">
            <v>5103034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>
            <v>5103034</v>
          </cell>
          <cell r="W743">
            <v>5103034</v>
          </cell>
          <cell r="X743">
            <v>5103034</v>
          </cell>
          <cell r="Z743">
            <v>5103034</v>
          </cell>
        </row>
        <row r="744">
          <cell r="C744" t="str">
            <v xml:space="preserve"> - odplačila stanov.kreditov poslovnim bankam (SSSV)</v>
          </cell>
          <cell r="E744">
            <v>11674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>
            <v>11674</v>
          </cell>
          <cell r="W744">
            <v>11674</v>
          </cell>
          <cell r="X744">
            <v>11674</v>
          </cell>
          <cell r="Z744">
            <v>11674</v>
          </cell>
        </row>
        <row r="745">
          <cell r="C745" t="str">
            <v xml:space="preserve"> - odplačila stanov.kreditov poslovnim bankam (MNZ)</v>
          </cell>
          <cell r="E745">
            <v>15411108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>
            <v>-5034396</v>
          </cell>
          <cell r="W745">
            <v>794689</v>
          </cell>
          <cell r="X745">
            <v>-5114708</v>
          </cell>
          <cell r="Z745" t="e">
            <v>#VALUE!</v>
          </cell>
        </row>
        <row r="746">
          <cell r="A746">
            <v>5502</v>
          </cell>
          <cell r="C746" t="str">
            <v>Odplačila kreditov drugim finančnim institucijam</v>
          </cell>
          <cell r="D746">
            <v>0</v>
          </cell>
          <cell r="E746">
            <v>0</v>
          </cell>
          <cell r="F746">
            <v>0</v>
          </cell>
          <cell r="I746" t="e">
            <v>#VALUE!</v>
          </cell>
          <cell r="J746" t="e">
            <v>#VALUE!</v>
          </cell>
          <cell r="K746" t="e">
            <v>#VALUE!</v>
          </cell>
          <cell r="L746" t="e">
            <v>#VALUE!</v>
          </cell>
          <cell r="N746" t="e">
            <v>#VALUE!</v>
          </cell>
          <cell r="O746" t="e">
            <v>#VALUE!</v>
          </cell>
          <cell r="P746" t="e">
            <v>#VALUE!</v>
          </cell>
          <cell r="Q746" t="e">
            <v>#VALUE!</v>
          </cell>
          <cell r="R746" t="e">
            <v>#VALUE!</v>
          </cell>
          <cell r="S746" t="e">
            <v>#VALUE!</v>
          </cell>
          <cell r="T746" t="e">
            <v>#VALUE!</v>
          </cell>
          <cell r="U746" t="e">
            <v>#VALUE!</v>
          </cell>
          <cell r="V746">
            <v>0</v>
          </cell>
          <cell r="W746">
            <v>0</v>
          </cell>
          <cell r="X746">
            <v>0</v>
          </cell>
          <cell r="Y746" t="e">
            <v>#VALUE!</v>
          </cell>
          <cell r="Z746" t="str">
            <v xml:space="preserve"> </v>
          </cell>
          <cell r="AA746" t="e">
            <v>#VALUE!</v>
          </cell>
          <cell r="AB746" t="e">
            <v>#VALUE!</v>
          </cell>
        </row>
        <row r="747">
          <cell r="A747">
            <v>5503</v>
          </cell>
          <cell r="C747" t="str">
            <v xml:space="preserve">Odplačila kreditov drugim domačim kreditodajalcem </v>
          </cell>
          <cell r="D747">
            <v>0</v>
          </cell>
          <cell r="E747">
            <v>0</v>
          </cell>
          <cell r="F747">
            <v>0</v>
          </cell>
          <cell r="I747" t="e">
            <v>#VALUE!</v>
          </cell>
          <cell r="J747" t="e">
            <v>#VALUE!</v>
          </cell>
          <cell r="K747" t="e">
            <v>#VALUE!</v>
          </cell>
          <cell r="L747" t="e">
            <v>#VALUE!</v>
          </cell>
          <cell r="N747" t="e">
            <v>#VALUE!</v>
          </cell>
          <cell r="O747" t="e">
            <v>#VALUE!</v>
          </cell>
          <cell r="P747" t="e">
            <v>#VALUE!</v>
          </cell>
          <cell r="Q747" t="e">
            <v>#VALUE!</v>
          </cell>
          <cell r="R747" t="e">
            <v>#VALUE!</v>
          </cell>
          <cell r="S747" t="e">
            <v>#VALUE!</v>
          </cell>
          <cell r="T747" t="e">
            <v>#VALUE!</v>
          </cell>
          <cell r="U747" t="e">
            <v>#VALUE!</v>
          </cell>
          <cell r="V747">
            <v>0</v>
          </cell>
          <cell r="W747">
            <v>0</v>
          </cell>
          <cell r="X747">
            <v>0</v>
          </cell>
          <cell r="Y747" t="e">
            <v>#VALUE!</v>
          </cell>
          <cell r="Z747" t="str">
            <v xml:space="preserve"> </v>
          </cell>
          <cell r="AA747" t="e">
            <v>#VALUE!</v>
          </cell>
          <cell r="AB747" t="e">
            <v>#VALUE!</v>
          </cell>
        </row>
        <row r="748">
          <cell r="A748">
            <v>5504</v>
          </cell>
          <cell r="C748" t="str">
            <v>Odplačila glavnice vrednostnih papirjev</v>
          </cell>
          <cell r="D748">
            <v>83969165.171829998</v>
          </cell>
          <cell r="E748">
            <v>83156648</v>
          </cell>
          <cell r="F748">
            <v>812517.17182999849</v>
          </cell>
          <cell r="G748">
            <v>261.63399570722174</v>
          </cell>
          <cell r="H748">
            <v>140.25160303693457</v>
          </cell>
          <cell r="I748" t="e">
            <v>#VALUE!</v>
          </cell>
          <cell r="J748" t="e">
            <v>#VALUE!</v>
          </cell>
          <cell r="K748" t="e">
            <v>#VALUE!</v>
          </cell>
          <cell r="L748" t="e">
            <v>#VALUE!</v>
          </cell>
          <cell r="N748" t="e">
            <v>#VALUE!</v>
          </cell>
          <cell r="O748" t="e">
            <v>#VALUE!</v>
          </cell>
          <cell r="P748" t="e">
            <v>#VALUE!</v>
          </cell>
          <cell r="Q748" t="e">
            <v>#VALUE!</v>
          </cell>
          <cell r="R748" t="e">
            <v>#VALUE!</v>
          </cell>
          <cell r="S748" t="e">
            <v>#VALUE!</v>
          </cell>
          <cell r="T748" t="e">
            <v>#VALUE!</v>
          </cell>
          <cell r="U748" t="e">
            <v>#VALUE!</v>
          </cell>
          <cell r="V748">
            <v>564840</v>
          </cell>
          <cell r="W748">
            <v>21329287</v>
          </cell>
          <cell r="X748">
            <v>0</v>
          </cell>
          <cell r="Y748" t="e">
            <v>#VALUE!</v>
          </cell>
          <cell r="Z748" t="str">
            <v xml:space="preserve"> </v>
          </cell>
          <cell r="AA748" t="e">
            <v>#VALUE!</v>
          </cell>
          <cell r="AB748" t="e">
            <v>#VALUE!</v>
          </cell>
        </row>
        <row r="749">
          <cell r="I749" t="str">
            <v xml:space="preserve"> </v>
          </cell>
          <cell r="AA749" t="str">
            <v xml:space="preserve"> </v>
          </cell>
          <cell r="AB749" t="str">
            <v xml:space="preserve"> </v>
          </cell>
        </row>
        <row r="750">
          <cell r="A750">
            <v>551</v>
          </cell>
          <cell r="C750" t="str">
            <v>ODPLAČILA DOLGA V TUJINO</v>
          </cell>
          <cell r="D750">
            <v>14379079.97036</v>
          </cell>
          <cell r="E750">
            <v>14300572</v>
          </cell>
          <cell r="F750">
            <v>78507.970359999686</v>
          </cell>
          <cell r="G750">
            <v>98.604691680388214</v>
          </cell>
          <cell r="H750">
            <v>-9.4539103026738189</v>
          </cell>
          <cell r="I750" t="e">
            <v>#VALUE!</v>
          </cell>
          <cell r="J750" t="e">
            <v>#VALUE!</v>
          </cell>
          <cell r="K750" t="e">
            <v>#VALUE!</v>
          </cell>
          <cell r="L750" t="e">
            <v>#VALUE!</v>
          </cell>
          <cell r="N750" t="e">
            <v>#VALUE!</v>
          </cell>
          <cell r="O750" t="e">
            <v>#VALUE!</v>
          </cell>
          <cell r="P750" t="e">
            <v>#VALUE!</v>
          </cell>
          <cell r="Q750" t="e">
            <v>#VALUE!</v>
          </cell>
          <cell r="R750" t="e">
            <v>#VALUE!</v>
          </cell>
          <cell r="S750" t="e">
            <v>#VALUE!</v>
          </cell>
          <cell r="T750" t="e">
            <v>#VALUE!</v>
          </cell>
          <cell r="U750" t="e">
            <v>#VALUE!</v>
          </cell>
          <cell r="V750">
            <v>326997</v>
          </cell>
          <cell r="W750">
            <v>5144510</v>
          </cell>
          <cell r="X750">
            <v>0</v>
          </cell>
          <cell r="Y750" t="e">
            <v>#VALUE!</v>
          </cell>
          <cell r="Z750">
            <v>0</v>
          </cell>
          <cell r="AA750" t="e">
            <v>#VALUE!</v>
          </cell>
          <cell r="AB750" t="e">
            <v>#VALUE!</v>
          </cell>
        </row>
        <row r="751">
          <cell r="I751" t="str">
            <v xml:space="preserve"> </v>
          </cell>
        </row>
        <row r="752">
          <cell r="A752">
            <v>5510</v>
          </cell>
          <cell r="C752" t="str">
            <v>Odplačila dolga mednarodnim finančnim institucijam</v>
          </cell>
          <cell r="D752">
            <v>9675318.1717199981</v>
          </cell>
          <cell r="E752">
            <v>8957937</v>
          </cell>
          <cell r="F752">
            <v>717381.17171999812</v>
          </cell>
          <cell r="G752">
            <v>211.53871092369525</v>
          </cell>
          <cell r="H752">
            <v>94.250423254081937</v>
          </cell>
          <cell r="I752" t="e">
            <v>#VALUE!</v>
          </cell>
          <cell r="J752" t="e">
            <v>#VALUE!</v>
          </cell>
          <cell r="K752" t="e">
            <v>#VALUE!</v>
          </cell>
          <cell r="L752" t="e">
            <v>#VALUE!</v>
          </cell>
          <cell r="N752" t="e">
            <v>#VALUE!</v>
          </cell>
          <cell r="O752" t="e">
            <v>#VALUE!</v>
          </cell>
          <cell r="P752" t="e">
            <v>#VALUE!</v>
          </cell>
          <cell r="Q752" t="e">
            <v>#VALUE!</v>
          </cell>
          <cell r="R752" t="e">
            <v>#VALUE!</v>
          </cell>
          <cell r="S752" t="e">
            <v>#VALUE!</v>
          </cell>
          <cell r="T752" t="e">
            <v>#VALUE!</v>
          </cell>
          <cell r="U752" t="e">
            <v>#VALUE!</v>
          </cell>
          <cell r="V752">
            <v>326997</v>
          </cell>
          <cell r="W752">
            <v>2589367</v>
          </cell>
          <cell r="X752">
            <v>0</v>
          </cell>
          <cell r="Y752" t="e">
            <v>#VALUE!</v>
          </cell>
          <cell r="Z752" t="str">
            <v xml:space="preserve"> </v>
          </cell>
          <cell r="AA752" t="e">
            <v>#VALUE!</v>
          </cell>
          <cell r="AB752" t="e">
            <v>#VALUE!</v>
          </cell>
        </row>
        <row r="753">
          <cell r="A753">
            <v>5511</v>
          </cell>
          <cell r="C753" t="str">
            <v xml:space="preserve">Odplačila dolga tujim vladam </v>
          </cell>
          <cell r="D753">
            <v>2521190.0715899998</v>
          </cell>
          <cell r="E753">
            <v>3403120</v>
          </cell>
          <cell r="F753">
            <v>-881929.92841000017</v>
          </cell>
          <cell r="G753">
            <v>66.199201667883003</v>
          </cell>
          <cell r="H753">
            <v>-39.211017752173547</v>
          </cell>
          <cell r="I753" t="e">
            <v>#VALUE!</v>
          </cell>
          <cell r="J753" t="e">
            <v>#VALUE!</v>
          </cell>
          <cell r="K753" t="e">
            <v>#VALUE!</v>
          </cell>
          <cell r="L753" t="e">
            <v>#VALUE!</v>
          </cell>
          <cell r="N753" t="e">
            <v>#VALUE!</v>
          </cell>
          <cell r="O753" t="e">
            <v>#VALUE!</v>
          </cell>
          <cell r="P753" t="e">
            <v>#VALUE!</v>
          </cell>
          <cell r="Q753" t="e">
            <v>#VALUE!</v>
          </cell>
          <cell r="R753" t="e">
            <v>#VALUE!</v>
          </cell>
          <cell r="S753" t="e">
            <v>#VALUE!</v>
          </cell>
          <cell r="T753" t="e">
            <v>#VALUE!</v>
          </cell>
          <cell r="U753" t="e">
            <v>#VALUE!</v>
          </cell>
          <cell r="V753">
            <v>0</v>
          </cell>
          <cell r="W753">
            <v>1568170</v>
          </cell>
          <cell r="X753">
            <v>0</v>
          </cell>
          <cell r="Y753" t="e">
            <v>#VALUE!</v>
          </cell>
          <cell r="Z753" t="str">
            <v xml:space="preserve"> </v>
          </cell>
          <cell r="AA753" t="e">
            <v>#VALUE!</v>
          </cell>
          <cell r="AB753" t="e">
            <v>#VALUE!</v>
          </cell>
        </row>
        <row r="754">
          <cell r="A754">
            <v>5512</v>
          </cell>
          <cell r="C754" t="str">
            <v>Odplačila dolga tujim bankam in finančnim institucijam</v>
          </cell>
          <cell r="D754">
            <v>132359.36960999999</v>
          </cell>
          <cell r="E754">
            <v>133255</v>
          </cell>
          <cell r="F754">
            <v>-895.63039000000572</v>
          </cell>
          <cell r="G754">
            <v>3.0112553966704034</v>
          </cell>
          <cell r="H754">
            <v>-97.234843529228286</v>
          </cell>
          <cell r="I754" t="e">
            <v>#VALUE!</v>
          </cell>
          <cell r="J754" t="e">
            <v>#VALUE!</v>
          </cell>
          <cell r="K754" t="e">
            <v>#VALUE!</v>
          </cell>
          <cell r="L754" t="e">
            <v>#VALUE!</v>
          </cell>
          <cell r="N754" t="e">
            <v>#VALUE!</v>
          </cell>
          <cell r="O754" t="e">
            <v>#VALUE!</v>
          </cell>
          <cell r="P754" t="e">
            <v>#VALUE!</v>
          </cell>
          <cell r="Q754" t="e">
            <v>#VALUE!</v>
          </cell>
          <cell r="R754" t="e">
            <v>#VALUE!</v>
          </cell>
          <cell r="S754" t="e">
            <v>#VALUE!</v>
          </cell>
          <cell r="T754" t="e">
            <v>#VALUE!</v>
          </cell>
          <cell r="U754" t="e">
            <v>#VALUE!</v>
          </cell>
          <cell r="V754">
            <v>0</v>
          </cell>
          <cell r="W754">
            <v>0</v>
          </cell>
          <cell r="X754">
            <v>0</v>
          </cell>
          <cell r="Y754" t="e">
            <v>#VALUE!</v>
          </cell>
          <cell r="Z754" t="str">
            <v xml:space="preserve"> </v>
          </cell>
          <cell r="AA754" t="e">
            <v>#VALUE!</v>
          </cell>
          <cell r="AB754" t="e">
            <v>#VALUE!</v>
          </cell>
        </row>
        <row r="755">
          <cell r="A755">
            <v>5513</v>
          </cell>
          <cell r="C755" t="str">
            <v>Odplačila dolga drugim tujim kreditodajalcem</v>
          </cell>
          <cell r="D755">
            <v>0</v>
          </cell>
          <cell r="E755">
            <v>1806260</v>
          </cell>
          <cell r="F755">
            <v>-1806260</v>
          </cell>
          <cell r="G755">
            <v>0</v>
          </cell>
          <cell r="H755">
            <v>-100</v>
          </cell>
          <cell r="I755" t="e">
            <v>#VALUE!</v>
          </cell>
          <cell r="J755" t="e">
            <v>#VALUE!</v>
          </cell>
          <cell r="K755" t="e">
            <v>#VALUE!</v>
          </cell>
          <cell r="L755" t="e">
            <v>#VALUE!</v>
          </cell>
          <cell r="N755" t="e">
            <v>#VALUE!</v>
          </cell>
          <cell r="O755" t="e">
            <v>#VALUE!</v>
          </cell>
          <cell r="P755" t="e">
            <v>#VALUE!</v>
          </cell>
          <cell r="Q755" t="e">
            <v>#VALUE!</v>
          </cell>
          <cell r="R755" t="e">
            <v>#VALUE!</v>
          </cell>
          <cell r="S755" t="e">
            <v>#VALUE!</v>
          </cell>
          <cell r="T755" t="e">
            <v>#VALUE!</v>
          </cell>
          <cell r="U755" t="e">
            <v>#VALUE!</v>
          </cell>
          <cell r="V755">
            <v>0</v>
          </cell>
          <cell r="W755">
            <v>986973</v>
          </cell>
          <cell r="X755">
            <v>0</v>
          </cell>
          <cell r="Y755" t="e">
            <v>#VALUE!</v>
          </cell>
          <cell r="Z755" t="str">
            <v xml:space="preserve"> </v>
          </cell>
          <cell r="AA755" t="e">
            <v>#VALUE!</v>
          </cell>
          <cell r="AB755" t="e">
            <v>#VALUE!</v>
          </cell>
        </row>
        <row r="756">
          <cell r="A756">
            <v>5514</v>
          </cell>
          <cell r="C756" t="str">
            <v>Odplačila glavnice vrednostnih papirjev, izdanih na tujih trgih</v>
          </cell>
          <cell r="D756">
            <v>2050212.3574399999</v>
          </cell>
          <cell r="G756" t="str">
            <v>…</v>
          </cell>
          <cell r="H756" t="str">
            <v>…</v>
          </cell>
          <cell r="I756" t="e">
            <v>#VALUE!</v>
          </cell>
          <cell r="J756" t="e">
            <v>#VALUE!</v>
          </cell>
          <cell r="K756" t="e">
            <v>#VALUE!</v>
          </cell>
          <cell r="N756" t="e">
            <v>#VALUE!</v>
          </cell>
          <cell r="O756" t="e">
            <v>#VALUE!</v>
          </cell>
          <cell r="P756" t="e">
            <v>#VALUE!</v>
          </cell>
          <cell r="Q756" t="e">
            <v>#VALUE!</v>
          </cell>
          <cell r="R756" t="e">
            <v>#VALUE!</v>
          </cell>
          <cell r="S756" t="e">
            <v>#VALUE!</v>
          </cell>
          <cell r="T756" t="e">
            <v>#VALUE!</v>
          </cell>
          <cell r="U756" t="e">
            <v>#VALUE!</v>
          </cell>
          <cell r="Y756" t="e">
            <v>#VALUE!</v>
          </cell>
          <cell r="Z756" t="str">
            <v xml:space="preserve"> </v>
          </cell>
          <cell r="AA756" t="e">
            <v>#VALUE!</v>
          </cell>
          <cell r="AB756" t="e">
            <v>#VALUE!</v>
          </cell>
        </row>
        <row r="758">
          <cell r="B758" t="str">
            <v>IX.</v>
          </cell>
          <cell r="C758" t="str">
            <v xml:space="preserve">POVEČANJE (ZMANJŠANJE) </v>
          </cell>
          <cell r="D758">
            <v>3389987.0309900939</v>
          </cell>
          <cell r="E758">
            <v>244500.3696719408</v>
          </cell>
          <cell r="F758">
            <v>3145486.6613181531</v>
          </cell>
          <cell r="G758" t="str">
            <v>…</v>
          </cell>
          <cell r="H758" t="str">
            <v>…</v>
          </cell>
          <cell r="I758" t="e">
            <v>#VALUE!</v>
          </cell>
          <cell r="J758" t="e">
            <v>#VALUE!</v>
          </cell>
          <cell r="K758" t="e">
            <v>#VALUE!</v>
          </cell>
          <cell r="L758" t="e">
            <v>#VALUE!</v>
          </cell>
          <cell r="N758" t="e">
            <v>#VALUE!</v>
          </cell>
          <cell r="O758" t="e">
            <v>#VALUE!</v>
          </cell>
          <cell r="P758" t="e">
            <v>#VALUE!</v>
          </cell>
          <cell r="Q758" t="e">
            <v>#VALUE!</v>
          </cell>
          <cell r="R758" t="e">
            <v>#VALUE!</v>
          </cell>
          <cell r="S758" t="e">
            <v>#VALUE!</v>
          </cell>
          <cell r="T758" t="e">
            <v>#VALUE!</v>
          </cell>
          <cell r="U758" t="e">
            <v>#VALUE!</v>
          </cell>
          <cell r="V758">
            <v>26773527.699798822</v>
          </cell>
          <cell r="W758">
            <v>-10199294.737875655</v>
          </cell>
          <cell r="X758">
            <v>16807577.889999993</v>
          </cell>
          <cell r="Y758" t="e">
            <v>#VALUE!</v>
          </cell>
          <cell r="Z758" t="e">
            <v>#VALUE!</v>
          </cell>
          <cell r="AA758" t="str">
            <v>…</v>
          </cell>
          <cell r="AB758" t="str">
            <v>…</v>
          </cell>
        </row>
        <row r="759">
          <cell r="C759" t="str">
            <v>SREDSTEV NA RAČUNIH (I.+IV.+VII.-II.-V.-VIII.)</v>
          </cell>
        </row>
        <row r="760">
          <cell r="A760" t="str">
            <v xml:space="preserve"> </v>
          </cell>
          <cell r="B760" t="str">
            <v>X.</v>
          </cell>
          <cell r="C760" t="str">
            <v>NETO FINANCRANJE (VI.+VII.-VIII.-IX. = - III.)</v>
          </cell>
          <cell r="D760">
            <v>38598926.246579885</v>
          </cell>
          <cell r="E760">
            <v>38393134.630328059</v>
          </cell>
          <cell r="F760">
            <v>205791.61625182629</v>
          </cell>
          <cell r="G760" t="str">
            <v>…</v>
          </cell>
          <cell r="H760" t="str">
            <v>…</v>
          </cell>
          <cell r="I760" t="e">
            <v>#VALUE!</v>
          </cell>
          <cell r="J760" t="e">
            <v>#VALUE!</v>
          </cell>
          <cell r="K760" t="e">
            <v>#VALUE!</v>
          </cell>
          <cell r="L760" t="e">
            <v>#VALUE!</v>
          </cell>
          <cell r="N760" t="e">
            <v>#VALUE!</v>
          </cell>
          <cell r="O760" t="e">
            <v>#VALUE!</v>
          </cell>
          <cell r="P760" t="e">
            <v>#VALUE!</v>
          </cell>
          <cell r="Q760" t="e">
            <v>#VALUE!</v>
          </cell>
          <cell r="R760" t="e">
            <v>#VALUE!</v>
          </cell>
          <cell r="S760" t="e">
            <v>#VALUE!</v>
          </cell>
          <cell r="T760" t="e">
            <v>#VALUE!</v>
          </cell>
          <cell r="U760" t="e">
            <v>#VALUE!</v>
          </cell>
          <cell r="V760">
            <v>-31207014.699798822</v>
          </cell>
          <cell r="W760">
            <v>-20302559.262124345</v>
          </cell>
          <cell r="X760">
            <v>-17787611.889999993</v>
          </cell>
          <cell r="Y760" t="e">
            <v>#VALUE!</v>
          </cell>
          <cell r="Z760" t="e">
            <v>#VALUE!</v>
          </cell>
          <cell r="AA760" t="str">
            <v>…</v>
          </cell>
          <cell r="AB760" t="str">
            <v>…</v>
          </cell>
        </row>
        <row r="762">
          <cell r="A762" t="str">
            <v xml:space="preserve">  *)  V realiziranem obsegu zadolževanja državnega proračuna v obdobju januar - december 1999 je zajeto tudi zadolževanje proračuna, ki je posledica zagotavljanja sredstev za realizacijo temeljnih razvojnih programov v obrambi, ki skladno z zakonom o izvr</v>
          </cell>
        </row>
        <row r="763">
          <cell r="A763" t="str">
            <v xml:space="preserve">       V obdobju  januar - december 1999 je bil skupni realizirani obseg zadolževanja za realizacijo temeljnih razvojnih programov v obrambi znašal 8.551.513 tisoč SIT. Skupni obseg zadolževanja - vključno z zadolževanjem za TRP, je v obdobju januar-decem</v>
          </cell>
        </row>
        <row r="775">
          <cell r="A775" t="str">
            <v xml:space="preserve"> </v>
          </cell>
        </row>
        <row r="776">
          <cell r="A776" t="str">
            <v xml:space="preserve"> </v>
          </cell>
        </row>
        <row r="777">
          <cell r="A777" t="str">
            <v xml:space="preserve"> </v>
          </cell>
        </row>
        <row r="778">
          <cell r="A778" t="str">
            <v xml:space="preserve">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0"/>
      <sheetName val="Sheet1"/>
      <sheetName val="01budg"/>
    </sheetNames>
    <sheetDataSet>
      <sheetData sheetId="0"/>
      <sheetData sheetId="1"/>
      <sheetData sheetId="2" refreshError="1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B2" t="str">
            <v>dp</v>
          </cell>
          <cell r="C2" t="str">
            <v>obc</v>
          </cell>
          <cell r="D2" t="str">
            <v>zpiz</v>
          </cell>
          <cell r="E2" t="str">
            <v>zzzs</v>
          </cell>
          <cell r="F2" t="str">
            <v>transf</v>
          </cell>
          <cell r="G2" t="str">
            <v>kons</v>
          </cell>
        </row>
        <row r="3">
          <cell r="A3" t="str">
            <v xml:space="preserve"> </v>
          </cell>
          <cell r="B3">
            <v>990420566.6057899</v>
          </cell>
          <cell r="C3">
            <v>212965245.63728854</v>
          </cell>
          <cell r="D3">
            <v>573659212</v>
          </cell>
          <cell r="E3">
            <v>267358776</v>
          </cell>
          <cell r="F3">
            <v>320035517.45775002</v>
          </cell>
          <cell r="G3">
            <v>1724368282.7853284</v>
          </cell>
        </row>
        <row r="4">
          <cell r="G4">
            <v>0</v>
          </cell>
        </row>
        <row r="6">
          <cell r="B6">
            <v>983116425.64517999</v>
          </cell>
          <cell r="C6">
            <v>156351577.80875269</v>
          </cell>
          <cell r="D6">
            <v>404051234</v>
          </cell>
          <cell r="E6">
            <v>219041344</v>
          </cell>
          <cell r="F6">
            <v>66691193.158750005</v>
          </cell>
          <cell r="G6">
            <v>1695869388.2951827</v>
          </cell>
        </row>
        <row r="9">
          <cell r="A9">
            <v>70</v>
          </cell>
          <cell r="B9">
            <v>927670011.15130997</v>
          </cell>
          <cell r="C9">
            <v>126944666.95649269</v>
          </cell>
          <cell r="D9">
            <v>399575470</v>
          </cell>
          <cell r="E9">
            <v>213233683</v>
          </cell>
          <cell r="F9">
            <v>66691193.158750005</v>
          </cell>
          <cell r="G9">
            <v>1600732637.9490528</v>
          </cell>
        </row>
        <row r="12">
          <cell r="A12">
            <v>700</v>
          </cell>
          <cell r="B12">
            <v>220558053.54218003</v>
          </cell>
          <cell r="C12">
            <v>90869468.997870043</v>
          </cell>
          <cell r="D12">
            <v>0</v>
          </cell>
          <cell r="E12">
            <v>0</v>
          </cell>
          <cell r="F12">
            <v>0</v>
          </cell>
          <cell r="G12">
            <v>311427522.54005009</v>
          </cell>
        </row>
        <row r="13">
          <cell r="A13">
            <v>7000</v>
          </cell>
          <cell r="B13">
            <v>168763223.20554003</v>
          </cell>
          <cell r="C13">
            <v>90869468.997870043</v>
          </cell>
          <cell r="D13">
            <v>0</v>
          </cell>
          <cell r="E13">
            <v>0</v>
          </cell>
          <cell r="F13">
            <v>0</v>
          </cell>
          <cell r="G13">
            <v>259632692.20341009</v>
          </cell>
        </row>
        <row r="14">
          <cell r="A14">
            <v>7001</v>
          </cell>
          <cell r="B14">
            <v>51794830.336640008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51794830.336640008</v>
          </cell>
        </row>
        <row r="15">
          <cell r="A15">
            <v>7002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G16" t="str">
            <v xml:space="preserve"> </v>
          </cell>
        </row>
        <row r="17">
          <cell r="A17">
            <v>701</v>
          </cell>
          <cell r="B17">
            <v>6568891.7910199994</v>
          </cell>
          <cell r="C17">
            <v>0</v>
          </cell>
          <cell r="D17">
            <v>399462367</v>
          </cell>
          <cell r="E17">
            <v>213233683</v>
          </cell>
          <cell r="F17">
            <v>66691193.158750005</v>
          </cell>
          <cell r="G17">
            <v>552573748.63226998</v>
          </cell>
        </row>
        <row r="18">
          <cell r="A18">
            <v>7010</v>
          </cell>
          <cell r="B18">
            <v>3753070.10984</v>
          </cell>
          <cell r="C18">
            <v>0</v>
          </cell>
          <cell r="D18">
            <v>236100557</v>
          </cell>
          <cell r="E18">
            <v>102065053</v>
          </cell>
          <cell r="G18">
            <v>341918680.10984004</v>
          </cell>
        </row>
        <row r="19">
          <cell r="A19">
            <v>7011</v>
          </cell>
          <cell r="B19">
            <v>2419313.4799099998</v>
          </cell>
          <cell r="C19">
            <v>0</v>
          </cell>
          <cell r="D19">
            <v>139743089</v>
          </cell>
          <cell r="E19">
            <v>97832198</v>
          </cell>
          <cell r="F19">
            <v>66691193.158750005</v>
          </cell>
          <cell r="G19">
            <v>173303407.32115999</v>
          </cell>
        </row>
        <row r="20">
          <cell r="A20">
            <v>7012</v>
          </cell>
          <cell r="B20">
            <v>363828.22435999999</v>
          </cell>
          <cell r="C20">
            <v>0</v>
          </cell>
          <cell r="D20">
            <v>21309204</v>
          </cell>
          <cell r="E20">
            <v>12202269</v>
          </cell>
          <cell r="F20">
            <v>0</v>
          </cell>
          <cell r="G20">
            <v>33875301.224360004</v>
          </cell>
        </row>
        <row r="21">
          <cell r="A21">
            <v>7013</v>
          </cell>
          <cell r="B21">
            <v>32679.976910000001</v>
          </cell>
          <cell r="C21">
            <v>0</v>
          </cell>
          <cell r="D21">
            <v>2309517</v>
          </cell>
          <cell r="E21">
            <v>1134163</v>
          </cell>
          <cell r="G21">
            <v>3476359.9769100002</v>
          </cell>
        </row>
        <row r="23">
          <cell r="A23">
            <v>702</v>
          </cell>
          <cell r="B23">
            <v>68070623.233820006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68070623.233820006</v>
          </cell>
        </row>
        <row r="24">
          <cell r="A24">
            <v>7020</v>
          </cell>
          <cell r="B24">
            <v>63849278.782150008</v>
          </cell>
          <cell r="C24">
            <v>0</v>
          </cell>
          <cell r="D24">
            <v>0</v>
          </cell>
          <cell r="E24">
            <v>0</v>
          </cell>
          <cell r="G24">
            <v>63849278.782150008</v>
          </cell>
        </row>
        <row r="25">
          <cell r="A25">
            <v>7021</v>
          </cell>
          <cell r="B25">
            <v>4221344.4516700003</v>
          </cell>
          <cell r="C25">
            <v>0</v>
          </cell>
          <cell r="D25">
            <v>0</v>
          </cell>
          <cell r="E25">
            <v>0</v>
          </cell>
          <cell r="G25">
            <v>4221344.4516700003</v>
          </cell>
        </row>
        <row r="27">
          <cell r="A27">
            <v>703</v>
          </cell>
          <cell r="B27">
            <v>1042715.6938100002</v>
          </cell>
          <cell r="C27">
            <v>25989643.503652647</v>
          </cell>
          <cell r="D27">
            <v>0</v>
          </cell>
          <cell r="E27">
            <v>0</v>
          </cell>
          <cell r="F27">
            <v>0</v>
          </cell>
          <cell r="G27">
            <v>27032359.197462648</v>
          </cell>
        </row>
        <row r="28">
          <cell r="A28">
            <v>7030</v>
          </cell>
          <cell r="B28">
            <v>0</v>
          </cell>
          <cell r="C28">
            <v>20064151.834900003</v>
          </cell>
          <cell r="D28">
            <v>0</v>
          </cell>
          <cell r="E28">
            <v>0</v>
          </cell>
          <cell r="G28">
            <v>20064151.834900003</v>
          </cell>
        </row>
        <row r="29">
          <cell r="A29">
            <v>7031</v>
          </cell>
          <cell r="B29">
            <v>0</v>
          </cell>
          <cell r="C29">
            <v>2982</v>
          </cell>
          <cell r="D29">
            <v>0</v>
          </cell>
          <cell r="E29">
            <v>0</v>
          </cell>
          <cell r="G29">
            <v>2982</v>
          </cell>
        </row>
        <row r="30">
          <cell r="A30">
            <v>7032</v>
          </cell>
          <cell r="B30">
            <v>0</v>
          </cell>
          <cell r="C30">
            <v>443449.1992052265</v>
          </cell>
          <cell r="D30">
            <v>0</v>
          </cell>
          <cell r="E30">
            <v>0</v>
          </cell>
          <cell r="G30">
            <v>443449.1992052265</v>
          </cell>
        </row>
        <row r="31">
          <cell r="A31">
            <v>7033</v>
          </cell>
          <cell r="B31">
            <v>1042715.6938100002</v>
          </cell>
          <cell r="C31">
            <v>5479060.469547417</v>
          </cell>
          <cell r="D31">
            <v>0</v>
          </cell>
          <cell r="E31">
            <v>0</v>
          </cell>
          <cell r="G31">
            <v>6521776.1633574171</v>
          </cell>
        </row>
        <row r="34">
          <cell r="A34">
            <v>704</v>
          </cell>
          <cell r="B34">
            <v>593340277.41894996</v>
          </cell>
          <cell r="C34">
            <v>10062830.454969998</v>
          </cell>
          <cell r="D34">
            <v>0</v>
          </cell>
          <cell r="E34">
            <v>0</v>
          </cell>
          <cell r="F34">
            <v>0</v>
          </cell>
          <cell r="G34">
            <v>603403107.87391996</v>
          </cell>
        </row>
        <row r="35">
          <cell r="A35">
            <v>7040</v>
          </cell>
          <cell r="B35">
            <v>410386855.48887002</v>
          </cell>
          <cell r="C35">
            <v>0</v>
          </cell>
          <cell r="D35">
            <v>0</v>
          </cell>
          <cell r="E35">
            <v>0</v>
          </cell>
          <cell r="G35">
            <v>410386855.48887002</v>
          </cell>
        </row>
        <row r="36">
          <cell r="A36">
            <v>7041</v>
          </cell>
          <cell r="B36">
            <v>7761896.0202599987</v>
          </cell>
          <cell r="C36">
            <v>0</v>
          </cell>
          <cell r="D36">
            <v>0</v>
          </cell>
          <cell r="E36">
            <v>0</v>
          </cell>
          <cell r="G36">
            <v>7761896.0202599987</v>
          </cell>
        </row>
        <row r="37">
          <cell r="A37">
            <v>7042</v>
          </cell>
          <cell r="B37">
            <v>134131645.11741999</v>
          </cell>
          <cell r="C37">
            <v>0</v>
          </cell>
          <cell r="D37">
            <v>0</v>
          </cell>
          <cell r="E37">
            <v>0</v>
          </cell>
          <cell r="G37">
            <v>134131645.11741999</v>
          </cell>
        </row>
        <row r="38">
          <cell r="A38">
            <v>7043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</row>
        <row r="39">
          <cell r="A39">
            <v>7044</v>
          </cell>
          <cell r="B39">
            <v>15312319.317160001</v>
          </cell>
          <cell r="C39">
            <v>3298687.4700599997</v>
          </cell>
          <cell r="D39">
            <v>0</v>
          </cell>
          <cell r="E39">
            <v>0</v>
          </cell>
          <cell r="G39">
            <v>18611006.787220001</v>
          </cell>
        </row>
        <row r="40"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</row>
        <row r="41">
          <cell r="A41">
            <v>7045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</row>
        <row r="42">
          <cell r="A42">
            <v>7046</v>
          </cell>
          <cell r="B42">
            <v>16039347.605929997</v>
          </cell>
          <cell r="C42">
            <v>19313</v>
          </cell>
          <cell r="D42">
            <v>0</v>
          </cell>
          <cell r="E42">
            <v>0</v>
          </cell>
          <cell r="G42">
            <v>16058660.605929997</v>
          </cell>
        </row>
        <row r="43">
          <cell r="A43">
            <v>7047</v>
          </cell>
          <cell r="B43">
            <v>5076377.7784500001</v>
          </cell>
          <cell r="C43">
            <v>6744829.9849099992</v>
          </cell>
          <cell r="D43">
            <v>0</v>
          </cell>
          <cell r="E43">
            <v>0</v>
          </cell>
          <cell r="G43">
            <v>11821207.763359999</v>
          </cell>
        </row>
        <row r="44">
          <cell r="A44">
            <v>7048</v>
          </cell>
          <cell r="B44">
            <v>4631836.0908599999</v>
          </cell>
          <cell r="C44">
            <v>0</v>
          </cell>
          <cell r="D44">
            <v>0</v>
          </cell>
          <cell r="E44">
            <v>0</v>
          </cell>
          <cell r="G44">
            <v>4631836.0908599999</v>
          </cell>
        </row>
        <row r="45">
          <cell r="B45" t="str">
            <v xml:space="preserve"> </v>
          </cell>
          <cell r="C45" t="str">
            <v xml:space="preserve"> </v>
          </cell>
          <cell r="D45" t="str">
            <v xml:space="preserve"> </v>
          </cell>
          <cell r="E45" t="str">
            <v xml:space="preserve"> </v>
          </cell>
        </row>
        <row r="46">
          <cell r="A46">
            <v>705</v>
          </cell>
          <cell r="B46">
            <v>38089449.247640006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38089449.247640006</v>
          </cell>
        </row>
        <row r="47">
          <cell r="A47">
            <v>7050</v>
          </cell>
          <cell r="B47">
            <v>36034569.703370005</v>
          </cell>
          <cell r="C47">
            <v>0</v>
          </cell>
          <cell r="D47">
            <v>0</v>
          </cell>
          <cell r="E47">
            <v>0</v>
          </cell>
          <cell r="G47">
            <v>36034569.703370005</v>
          </cell>
        </row>
        <row r="48">
          <cell r="A48">
            <v>7051</v>
          </cell>
          <cell r="B48">
            <v>2054879.54427</v>
          </cell>
          <cell r="C48">
            <v>0</v>
          </cell>
          <cell r="D48">
            <v>0</v>
          </cell>
          <cell r="E48">
            <v>0</v>
          </cell>
          <cell r="G48">
            <v>2054879.54427</v>
          </cell>
        </row>
        <row r="49">
          <cell r="A49">
            <v>7052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</row>
        <row r="50">
          <cell r="A50">
            <v>7053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</row>
        <row r="51">
          <cell r="A51">
            <v>7054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</row>
        <row r="52">
          <cell r="A52">
            <v>7055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</row>
        <row r="53">
          <cell r="A53">
            <v>7056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</row>
        <row r="55">
          <cell r="A55">
            <v>706</v>
          </cell>
          <cell r="B55">
            <v>0.22389000002294779</v>
          </cell>
          <cell r="C55">
            <v>22724</v>
          </cell>
          <cell r="D55">
            <v>113103</v>
          </cell>
          <cell r="E55">
            <v>0</v>
          </cell>
          <cell r="F55">
            <v>0</v>
          </cell>
          <cell r="G55">
            <v>135827.22389000002</v>
          </cell>
        </row>
        <row r="56">
          <cell r="A56">
            <v>7060</v>
          </cell>
          <cell r="B56">
            <v>0.22389000002294779</v>
          </cell>
          <cell r="C56">
            <v>22724</v>
          </cell>
          <cell r="D56">
            <v>113103</v>
          </cell>
          <cell r="E56">
            <v>0</v>
          </cell>
          <cell r="G56">
            <v>135827.22389000002</v>
          </cell>
        </row>
        <row r="58">
          <cell r="A58">
            <v>71</v>
          </cell>
          <cell r="B58">
            <v>55446414.493869998</v>
          </cell>
          <cell r="C58">
            <v>29406910.852260001</v>
          </cell>
          <cell r="D58">
            <v>4475764</v>
          </cell>
          <cell r="E58">
            <v>5807661</v>
          </cell>
          <cell r="F58">
            <v>0</v>
          </cell>
          <cell r="G58">
            <v>95136750.346130013</v>
          </cell>
        </row>
        <row r="60">
          <cell r="A60" t="str">
            <v xml:space="preserve">                     </v>
          </cell>
        </row>
        <row r="61">
          <cell r="A61">
            <v>710</v>
          </cell>
          <cell r="B61">
            <v>14250187.51513</v>
          </cell>
          <cell r="C61">
            <v>13011905.576620001</v>
          </cell>
          <cell r="D61">
            <v>509231</v>
          </cell>
          <cell r="E61">
            <v>1386613</v>
          </cell>
          <cell r="F61">
            <v>0</v>
          </cell>
          <cell r="G61">
            <v>29157937.091750003</v>
          </cell>
        </row>
        <row r="62">
          <cell r="A62">
            <v>7100</v>
          </cell>
          <cell r="B62">
            <v>3988474</v>
          </cell>
          <cell r="C62">
            <v>128270.497</v>
          </cell>
          <cell r="D62">
            <v>0</v>
          </cell>
          <cell r="E62">
            <v>0</v>
          </cell>
          <cell r="G62">
            <v>4116744.497</v>
          </cell>
        </row>
        <row r="63">
          <cell r="A63">
            <v>7101</v>
          </cell>
          <cell r="B63">
            <v>212359.68280000001</v>
          </cell>
          <cell r="C63">
            <v>287799.32</v>
          </cell>
          <cell r="D63">
            <v>0</v>
          </cell>
          <cell r="E63">
            <v>1140</v>
          </cell>
          <cell r="G63">
            <v>501299.00280000002</v>
          </cell>
        </row>
        <row r="64">
          <cell r="A64">
            <v>7102</v>
          </cell>
          <cell r="B64">
            <v>6221461.0178999994</v>
          </cell>
          <cell r="C64">
            <v>1811440.6785800001</v>
          </cell>
          <cell r="D64">
            <v>480691</v>
          </cell>
          <cell r="E64">
            <v>1283446</v>
          </cell>
          <cell r="G64">
            <v>9797038.6964799985</v>
          </cell>
        </row>
        <row r="65">
          <cell r="A65">
            <v>7103</v>
          </cell>
          <cell r="B65">
            <v>3827892.8144299998</v>
          </cell>
          <cell r="C65">
            <v>10784395.081040001</v>
          </cell>
          <cell r="D65">
            <v>28540</v>
          </cell>
          <cell r="E65">
            <v>102027</v>
          </cell>
          <cell r="G65">
            <v>14742854.895470001</v>
          </cell>
        </row>
        <row r="68">
          <cell r="A68">
            <v>711</v>
          </cell>
          <cell r="B68">
            <v>18929095.327160001</v>
          </cell>
          <cell r="C68">
            <v>991995.37537999998</v>
          </cell>
          <cell r="D68">
            <v>0</v>
          </cell>
          <cell r="E68">
            <v>0</v>
          </cell>
          <cell r="F68">
            <v>0</v>
          </cell>
          <cell r="G68">
            <v>19921090.702539999</v>
          </cell>
        </row>
        <row r="69">
          <cell r="A69">
            <v>7110</v>
          </cell>
          <cell r="B69">
            <v>7368535.1503799995</v>
          </cell>
          <cell r="C69">
            <v>0</v>
          </cell>
          <cell r="D69">
            <v>0</v>
          </cell>
          <cell r="E69">
            <v>0</v>
          </cell>
          <cell r="G69">
            <v>7368535.1503799995</v>
          </cell>
        </row>
        <row r="70">
          <cell r="A70">
            <v>7111</v>
          </cell>
          <cell r="B70">
            <v>11560560.17678</v>
          </cell>
          <cell r="C70">
            <v>991995.37537999998</v>
          </cell>
          <cell r="D70">
            <v>0</v>
          </cell>
          <cell r="E70">
            <v>0</v>
          </cell>
          <cell r="G70">
            <v>12552555.55216</v>
          </cell>
        </row>
        <row r="72">
          <cell r="A72">
            <v>712</v>
          </cell>
          <cell r="B72">
            <v>7277832.1754399994</v>
          </cell>
          <cell r="C72">
            <v>383403.99226000003</v>
          </cell>
          <cell r="D72">
            <v>0</v>
          </cell>
          <cell r="E72">
            <v>14654</v>
          </cell>
          <cell r="F72">
            <v>0</v>
          </cell>
          <cell r="G72">
            <v>7675890.1676999992</v>
          </cell>
        </row>
        <row r="73">
          <cell r="A73">
            <v>7120</v>
          </cell>
          <cell r="B73">
            <v>7277832.1754399994</v>
          </cell>
          <cell r="C73">
            <v>383403.99226000003</v>
          </cell>
          <cell r="D73">
            <v>0</v>
          </cell>
          <cell r="E73">
            <v>14654</v>
          </cell>
          <cell r="G73">
            <v>7675890.1676999992</v>
          </cell>
        </row>
        <row r="74">
          <cell r="F74" t="str">
            <v xml:space="preserve"> </v>
          </cell>
        </row>
        <row r="75">
          <cell r="A75">
            <v>713</v>
          </cell>
          <cell r="B75">
            <v>5583412.4761399999</v>
          </cell>
          <cell r="C75">
            <v>1332068.9080000001</v>
          </cell>
          <cell r="D75">
            <v>37009</v>
          </cell>
          <cell r="E75">
            <v>2269066</v>
          </cell>
          <cell r="F75">
            <v>0</v>
          </cell>
          <cell r="G75">
            <v>9221556.3841399997</v>
          </cell>
        </row>
        <row r="76">
          <cell r="A76">
            <v>7130</v>
          </cell>
          <cell r="B76">
            <v>5583412.4761399999</v>
          </cell>
          <cell r="C76">
            <v>1332068.9080000001</v>
          </cell>
          <cell r="D76">
            <v>37009</v>
          </cell>
          <cell r="E76">
            <v>2269066</v>
          </cell>
          <cell r="F76">
            <v>0</v>
          </cell>
          <cell r="G76">
            <v>9221556.3841399997</v>
          </cell>
        </row>
        <row r="77">
          <cell r="G77" t="str">
            <v xml:space="preserve"> </v>
          </cell>
        </row>
        <row r="79">
          <cell r="A79">
            <v>714</v>
          </cell>
          <cell r="B79">
            <v>9405887</v>
          </cell>
          <cell r="C79">
            <v>13687537</v>
          </cell>
          <cell r="D79">
            <v>3929524</v>
          </cell>
          <cell r="E79">
            <v>2137328</v>
          </cell>
          <cell r="F79">
            <v>0</v>
          </cell>
          <cell r="G79">
            <v>29160276</v>
          </cell>
        </row>
        <row r="80">
          <cell r="A80">
            <v>7140</v>
          </cell>
          <cell r="B80">
            <v>0</v>
          </cell>
          <cell r="C80">
            <v>0</v>
          </cell>
          <cell r="D80">
            <v>3151793</v>
          </cell>
          <cell r="E80">
            <v>0</v>
          </cell>
          <cell r="G80">
            <v>3151793</v>
          </cell>
        </row>
        <row r="81">
          <cell r="A81">
            <v>7141</v>
          </cell>
          <cell r="B81">
            <v>9405887</v>
          </cell>
          <cell r="C81">
            <v>13687537</v>
          </cell>
          <cell r="D81">
            <v>777731</v>
          </cell>
          <cell r="E81">
            <v>2137328</v>
          </cell>
          <cell r="F81">
            <v>0</v>
          </cell>
          <cell r="G81">
            <v>26008483</v>
          </cell>
        </row>
        <row r="83">
          <cell r="A83">
            <v>72</v>
          </cell>
          <cell r="B83">
            <v>858733.65596</v>
          </cell>
          <cell r="C83">
            <v>5802085.8195358394</v>
          </cell>
          <cell r="D83">
            <v>219</v>
          </cell>
          <cell r="E83">
            <v>33702</v>
          </cell>
          <cell r="F83">
            <v>0</v>
          </cell>
          <cell r="G83">
            <v>6694740.4754958395</v>
          </cell>
        </row>
        <row r="86">
          <cell r="A86">
            <v>720</v>
          </cell>
          <cell r="B86">
            <v>841314.75445999997</v>
          </cell>
          <cell r="C86">
            <v>3060118.7385358396</v>
          </cell>
          <cell r="D86">
            <v>219</v>
          </cell>
          <cell r="E86">
            <v>33702</v>
          </cell>
          <cell r="F86">
            <v>0</v>
          </cell>
          <cell r="G86">
            <v>3935354.4929958396</v>
          </cell>
        </row>
        <row r="87">
          <cell r="A87">
            <v>7200</v>
          </cell>
          <cell r="B87">
            <v>720651.83476</v>
          </cell>
          <cell r="C87">
            <v>2925931.4359999998</v>
          </cell>
          <cell r="G87">
            <v>3646583.2707599998</v>
          </cell>
        </row>
        <row r="88">
          <cell r="A88">
            <v>7201</v>
          </cell>
          <cell r="B88">
            <v>47457.046000000002</v>
          </cell>
          <cell r="C88">
            <v>18683.188391919193</v>
          </cell>
          <cell r="G88">
            <v>66140.234391919192</v>
          </cell>
        </row>
        <row r="89">
          <cell r="A89">
            <v>7202</v>
          </cell>
          <cell r="B89">
            <v>73205.873699999996</v>
          </cell>
          <cell r="C89">
            <v>778.11414392059555</v>
          </cell>
          <cell r="G89">
            <v>73983.987843920593</v>
          </cell>
        </row>
        <row r="90">
          <cell r="A90">
            <v>7203</v>
          </cell>
          <cell r="B90">
            <v>0</v>
          </cell>
          <cell r="C90">
            <v>114726</v>
          </cell>
          <cell r="G90">
            <v>114726</v>
          </cell>
        </row>
        <row r="92">
          <cell r="A92">
            <v>721</v>
          </cell>
          <cell r="B92">
            <v>0</v>
          </cell>
          <cell r="C92">
            <v>9170</v>
          </cell>
          <cell r="D92">
            <v>0</v>
          </cell>
          <cell r="E92">
            <v>0</v>
          </cell>
          <cell r="F92">
            <v>0</v>
          </cell>
          <cell r="G92">
            <v>9170</v>
          </cell>
        </row>
        <row r="93">
          <cell r="A93">
            <v>7210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>
            <v>7211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6">
          <cell r="A96">
            <v>722</v>
          </cell>
          <cell r="B96">
            <v>17418.9015</v>
          </cell>
          <cell r="C96">
            <v>2732797.0809999998</v>
          </cell>
          <cell r="D96">
            <v>0</v>
          </cell>
          <cell r="E96">
            <v>0</v>
          </cell>
          <cell r="F96">
            <v>0</v>
          </cell>
          <cell r="G96">
            <v>2750215.9824999999</v>
          </cell>
        </row>
        <row r="97">
          <cell r="A97">
            <v>7220</v>
          </cell>
          <cell r="B97">
            <v>7187.3779999999997</v>
          </cell>
          <cell r="C97">
            <v>43582.055</v>
          </cell>
          <cell r="D97">
            <v>0</v>
          </cell>
          <cell r="E97">
            <v>0</v>
          </cell>
          <cell r="G97">
            <v>50769.432999999997</v>
          </cell>
        </row>
        <row r="98">
          <cell r="A98">
            <v>7221</v>
          </cell>
          <cell r="B98">
            <v>10231.523499999999</v>
          </cell>
          <cell r="C98">
            <v>2631912.0259999996</v>
          </cell>
          <cell r="D98">
            <v>0</v>
          </cell>
          <cell r="E98">
            <v>0</v>
          </cell>
          <cell r="G98">
            <v>2642143.5494999997</v>
          </cell>
        </row>
        <row r="99">
          <cell r="A99">
            <v>7222</v>
          </cell>
          <cell r="B99">
            <v>0</v>
          </cell>
          <cell r="C99">
            <v>57303</v>
          </cell>
          <cell r="D99">
            <v>0</v>
          </cell>
          <cell r="E99">
            <v>0</v>
          </cell>
          <cell r="G99">
            <v>57303</v>
          </cell>
        </row>
        <row r="101">
          <cell r="A101">
            <v>73</v>
          </cell>
          <cell r="B101">
            <v>6445407.3046499994</v>
          </cell>
          <cell r="C101">
            <v>788215</v>
          </cell>
          <cell r="D101">
            <v>0</v>
          </cell>
          <cell r="E101">
            <v>100</v>
          </cell>
          <cell r="F101">
            <v>0</v>
          </cell>
          <cell r="G101">
            <v>7233722.3046499994</v>
          </cell>
        </row>
        <row r="104">
          <cell r="A104">
            <v>730</v>
          </cell>
          <cell r="B104">
            <v>7205.71144</v>
          </cell>
          <cell r="C104">
            <v>681067</v>
          </cell>
          <cell r="D104">
            <v>0</v>
          </cell>
          <cell r="E104">
            <v>100</v>
          </cell>
          <cell r="F104">
            <v>0</v>
          </cell>
          <cell r="G104">
            <v>688372.71143999998</v>
          </cell>
        </row>
        <row r="105">
          <cell r="A105">
            <v>7300</v>
          </cell>
          <cell r="B105">
            <v>7205.71144</v>
          </cell>
          <cell r="G105" t="str">
            <v>…</v>
          </cell>
        </row>
        <row r="106">
          <cell r="A106">
            <v>7301</v>
          </cell>
          <cell r="B106">
            <v>0</v>
          </cell>
          <cell r="G106" t="str">
            <v>…</v>
          </cell>
        </row>
        <row r="108">
          <cell r="A108">
            <v>731</v>
          </cell>
          <cell r="B108">
            <v>6438201.5932099996</v>
          </cell>
          <cell r="C108">
            <v>107148</v>
          </cell>
          <cell r="D108">
            <v>0</v>
          </cell>
          <cell r="E108">
            <v>0</v>
          </cell>
          <cell r="F108">
            <v>0</v>
          </cell>
          <cell r="G108">
            <v>6545349.5932099996</v>
          </cell>
        </row>
        <row r="109">
          <cell r="A109">
            <v>7310</v>
          </cell>
          <cell r="B109">
            <v>5480672.40233</v>
          </cell>
          <cell r="G109" t="str">
            <v>…</v>
          </cell>
        </row>
        <row r="110">
          <cell r="A110">
            <v>7311</v>
          </cell>
          <cell r="B110">
            <v>957529.19087999989</v>
          </cell>
          <cell r="G110" t="str">
            <v>…</v>
          </cell>
        </row>
        <row r="112">
          <cell r="A112">
            <v>74</v>
          </cell>
          <cell r="B112">
            <v>0</v>
          </cell>
          <cell r="C112">
            <v>50023367.009000003</v>
          </cell>
          <cell r="D112">
            <v>169607759</v>
          </cell>
          <cell r="E112">
            <v>48283630</v>
          </cell>
          <cell r="F112">
            <v>253344324.29899999</v>
          </cell>
          <cell r="G112">
            <v>14570431.710000008</v>
          </cell>
        </row>
        <row r="114">
          <cell r="A114">
            <v>740</v>
          </cell>
          <cell r="B114">
            <v>0</v>
          </cell>
          <cell r="C114">
            <v>50023367.009000003</v>
          </cell>
          <cell r="D114">
            <v>169607759</v>
          </cell>
          <cell r="E114">
            <v>48283630</v>
          </cell>
          <cell r="F114">
            <v>253344324.29899999</v>
          </cell>
          <cell r="G114">
            <v>14570431.710000008</v>
          </cell>
        </row>
        <row r="116">
          <cell r="A116">
            <v>7400</v>
          </cell>
          <cell r="B116">
            <v>0</v>
          </cell>
          <cell r="C116">
            <v>47544130.299000002</v>
          </cell>
          <cell r="D116">
            <v>156307759</v>
          </cell>
          <cell r="E116">
            <v>1834116</v>
          </cell>
          <cell r="F116">
            <v>205782544.29899999</v>
          </cell>
          <cell r="G116">
            <v>-96539</v>
          </cell>
        </row>
        <row r="117">
          <cell r="A117">
            <v>7401</v>
          </cell>
          <cell r="B117">
            <v>0</v>
          </cell>
          <cell r="C117">
            <v>1346433</v>
          </cell>
          <cell r="D117">
            <v>0</v>
          </cell>
          <cell r="E117">
            <v>2136136</v>
          </cell>
          <cell r="F117">
            <v>3482569</v>
          </cell>
          <cell r="G117">
            <v>0</v>
          </cell>
        </row>
        <row r="118">
          <cell r="A118">
            <v>7402</v>
          </cell>
          <cell r="B118">
            <v>0</v>
          </cell>
          <cell r="C118">
            <v>67038.817999999999</v>
          </cell>
          <cell r="D118">
            <v>0</v>
          </cell>
          <cell r="E118">
            <v>44313378</v>
          </cell>
          <cell r="F118">
            <v>44079211</v>
          </cell>
          <cell r="G118">
            <v>301205.8180000037</v>
          </cell>
        </row>
        <row r="119">
          <cell r="A119">
            <v>7403</v>
          </cell>
          <cell r="B119">
            <v>0</v>
          </cell>
          <cell r="C119">
            <v>1065764.892</v>
          </cell>
          <cell r="D119">
            <v>13300000</v>
          </cell>
          <cell r="E119">
            <v>0</v>
          </cell>
          <cell r="F119">
            <v>0</v>
          </cell>
          <cell r="G119">
            <v>14365764.892000001</v>
          </cell>
        </row>
        <row r="122">
          <cell r="G122" t="str">
            <v xml:space="preserve"> </v>
          </cell>
        </row>
        <row r="123"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G123">
            <v>4074000000</v>
          </cell>
        </row>
        <row r="124">
          <cell r="F124" t="str">
            <v xml:space="preserve"> </v>
          </cell>
        </row>
        <row r="126">
          <cell r="A126" t="str">
            <v xml:space="preserve"> </v>
          </cell>
          <cell r="B126">
            <v>1027806519</v>
          </cell>
          <cell r="C126">
            <v>210833879.96885312</v>
          </cell>
          <cell r="D126">
            <v>587960140</v>
          </cell>
          <cell r="E126">
            <v>270262568</v>
          </cell>
          <cell r="F126">
            <v>320035517.49675</v>
          </cell>
          <cell r="G126">
            <v>1776827589.4721031</v>
          </cell>
        </row>
        <row r="127">
          <cell r="B127" t="str">
            <v xml:space="preserve"> </v>
          </cell>
          <cell r="G127">
            <v>0</v>
          </cell>
        </row>
        <row r="129">
          <cell r="A129">
            <v>40</v>
          </cell>
          <cell r="B129">
            <v>527330251</v>
          </cell>
          <cell r="C129">
            <v>86298519.27034311</v>
          </cell>
          <cell r="D129">
            <v>6982609</v>
          </cell>
          <cell r="E129">
            <v>241302833</v>
          </cell>
          <cell r="F129">
            <v>71976689.158749998</v>
          </cell>
          <cell r="G129">
            <v>789937523.11159301</v>
          </cell>
        </row>
        <row r="130">
          <cell r="G130" t="str">
            <v xml:space="preserve"> </v>
          </cell>
        </row>
        <row r="131">
          <cell r="B131" t="str">
            <v xml:space="preserve"> </v>
          </cell>
          <cell r="C131" t="str">
            <v xml:space="preserve"> </v>
          </cell>
          <cell r="D131" t="str">
            <v xml:space="preserve"> </v>
          </cell>
          <cell r="E131" t="str">
            <v xml:space="preserve"> </v>
          </cell>
        </row>
        <row r="132">
          <cell r="B132">
            <v>260366461</v>
          </cell>
          <cell r="C132">
            <v>27404309.936310001</v>
          </cell>
          <cell r="D132">
            <v>2226039</v>
          </cell>
          <cell r="E132">
            <v>97219158</v>
          </cell>
          <cell r="F132">
            <v>0</v>
          </cell>
          <cell r="G132">
            <v>387215967.93630999</v>
          </cell>
        </row>
        <row r="134">
          <cell r="A134">
            <v>400</v>
          </cell>
          <cell r="B134">
            <v>114833588</v>
          </cell>
          <cell r="C134">
            <v>11710709.90512</v>
          </cell>
          <cell r="D134">
            <v>2226039</v>
          </cell>
          <cell r="E134">
            <v>3040650</v>
          </cell>
          <cell r="F134">
            <v>0</v>
          </cell>
          <cell r="G134">
            <v>131810986.90512</v>
          </cell>
        </row>
        <row r="135">
          <cell r="A135">
            <v>4000</v>
          </cell>
          <cell r="B135">
            <v>97381186</v>
          </cell>
          <cell r="G135" t="str">
            <v xml:space="preserve"> </v>
          </cell>
        </row>
        <row r="136">
          <cell r="A136">
            <v>4001</v>
          </cell>
          <cell r="B136">
            <v>3750935</v>
          </cell>
          <cell r="G136" t="str">
            <v xml:space="preserve"> </v>
          </cell>
        </row>
        <row r="137">
          <cell r="A137">
            <v>4002</v>
          </cell>
          <cell r="B137">
            <v>8895850</v>
          </cell>
          <cell r="G137" t="str">
            <v xml:space="preserve"> </v>
          </cell>
        </row>
        <row r="138">
          <cell r="A138">
            <v>4003</v>
          </cell>
          <cell r="B138">
            <v>2472796</v>
          </cell>
          <cell r="G138" t="str">
            <v xml:space="preserve"> </v>
          </cell>
        </row>
        <row r="139">
          <cell r="A139">
            <v>4004</v>
          </cell>
          <cell r="B139">
            <v>1652104</v>
          </cell>
          <cell r="G139" t="str">
            <v xml:space="preserve"> </v>
          </cell>
        </row>
        <row r="140">
          <cell r="A140">
            <v>4005</v>
          </cell>
          <cell r="B140">
            <v>13054</v>
          </cell>
          <cell r="G140" t="str">
            <v xml:space="preserve"> </v>
          </cell>
        </row>
        <row r="141">
          <cell r="A141">
            <v>4009</v>
          </cell>
          <cell r="B141">
            <v>667663</v>
          </cell>
          <cell r="G141" t="str">
            <v xml:space="preserve"> </v>
          </cell>
        </row>
        <row r="143">
          <cell r="A143">
            <v>413300</v>
          </cell>
          <cell r="B143">
            <v>145532873</v>
          </cell>
          <cell r="C143">
            <v>15693600.031190002</v>
          </cell>
          <cell r="D143">
            <v>0</v>
          </cell>
          <cell r="E143">
            <v>94178508</v>
          </cell>
          <cell r="F143">
            <v>0</v>
          </cell>
          <cell r="G143">
            <v>255404981.03119001</v>
          </cell>
        </row>
        <row r="145">
          <cell r="A145" t="str">
            <v xml:space="preserve"> </v>
          </cell>
          <cell r="B145">
            <v>43248608</v>
          </cell>
          <cell r="C145">
            <v>3617480.1587499995</v>
          </cell>
          <cell r="D145">
            <v>319677</v>
          </cell>
          <cell r="E145">
            <v>19505428</v>
          </cell>
          <cell r="F145">
            <v>66691193.158750005</v>
          </cell>
          <cell r="G145">
            <v>0</v>
          </cell>
        </row>
        <row r="147">
          <cell r="A147">
            <v>401</v>
          </cell>
          <cell r="B147">
            <v>18625706</v>
          </cell>
          <cell r="C147">
            <v>1636150.5471999997</v>
          </cell>
          <cell r="D147">
            <v>319677</v>
          </cell>
          <cell r="E147">
            <v>432419</v>
          </cell>
          <cell r="F147">
            <v>21013952.547200002</v>
          </cell>
          <cell r="G147">
            <v>0</v>
          </cell>
        </row>
        <row r="148">
          <cell r="A148">
            <v>4010</v>
          </cell>
          <cell r="B148">
            <v>11598999</v>
          </cell>
          <cell r="C148">
            <v>1030774.8447359998</v>
          </cell>
          <cell r="D148">
            <v>177934.95734078001</v>
          </cell>
          <cell r="E148">
            <v>240390</v>
          </cell>
          <cell r="F148">
            <v>13048098.802076781</v>
          </cell>
          <cell r="G148">
            <v>0</v>
          </cell>
        </row>
        <row r="149">
          <cell r="A149">
            <v>4011</v>
          </cell>
          <cell r="B149">
            <v>6867311</v>
          </cell>
          <cell r="C149">
            <v>585741.89589759987</v>
          </cell>
          <cell r="D149">
            <v>138526.63229591062</v>
          </cell>
          <cell r="E149">
            <v>187702</v>
          </cell>
          <cell r="F149">
            <v>7779281.5281935101</v>
          </cell>
          <cell r="G149">
            <v>0</v>
          </cell>
        </row>
        <row r="150">
          <cell r="A150">
            <v>4012</v>
          </cell>
          <cell r="B150">
            <v>59759</v>
          </cell>
          <cell r="C150">
            <v>8998.828009599998</v>
          </cell>
          <cell r="D150">
            <v>1205.8622268080273</v>
          </cell>
          <cell r="E150">
            <v>1623</v>
          </cell>
          <cell r="F150">
            <v>71586.690236408016</v>
          </cell>
          <cell r="G150">
            <v>0</v>
          </cell>
        </row>
        <row r="151">
          <cell r="A151">
            <v>4013</v>
          </cell>
          <cell r="B151">
            <v>99637</v>
          </cell>
          <cell r="C151">
            <v>10634.978556800024</v>
          </cell>
          <cell r="D151">
            <v>2009.5481365013256</v>
          </cell>
          <cell r="E151">
            <v>2704</v>
          </cell>
          <cell r="F151">
            <v>114985.52669330135</v>
          </cell>
          <cell r="G151">
            <v>0</v>
          </cell>
        </row>
        <row r="153">
          <cell r="A153">
            <v>413301</v>
          </cell>
          <cell r="B153">
            <v>24622902</v>
          </cell>
          <cell r="C153">
            <v>1981329.61155</v>
          </cell>
          <cell r="D153">
            <v>0</v>
          </cell>
          <cell r="E153">
            <v>19073009</v>
          </cell>
          <cell r="F153">
            <v>45677240.611550003</v>
          </cell>
          <cell r="G153">
            <v>0</v>
          </cell>
        </row>
        <row r="155">
          <cell r="B155">
            <v>151786704</v>
          </cell>
          <cell r="C155">
            <v>53485618.945879996</v>
          </cell>
          <cell r="D155">
            <v>4337700</v>
          </cell>
          <cell r="E155">
            <v>124578247</v>
          </cell>
          <cell r="F155">
            <v>5285496</v>
          </cell>
          <cell r="G155">
            <v>328902773.94588</v>
          </cell>
        </row>
        <row r="157">
          <cell r="A157">
            <v>402</v>
          </cell>
          <cell r="B157">
            <v>108206547</v>
          </cell>
          <cell r="C157">
            <v>30477401.499349996</v>
          </cell>
          <cell r="D157">
            <v>4337700</v>
          </cell>
          <cell r="E157">
            <v>5044692</v>
          </cell>
          <cell r="F157">
            <v>0</v>
          </cell>
          <cell r="G157">
            <v>148066340.49935001</v>
          </cell>
        </row>
        <row r="158">
          <cell r="A158">
            <v>4020</v>
          </cell>
          <cell r="B158">
            <v>16479541</v>
          </cell>
          <cell r="C158">
            <v>4358669.9051900003</v>
          </cell>
          <cell r="F158" t="str">
            <v xml:space="preserve"> </v>
          </cell>
          <cell r="G158" t="str">
            <v xml:space="preserve"> </v>
          </cell>
        </row>
        <row r="159">
          <cell r="A159">
            <v>4021</v>
          </cell>
          <cell r="B159">
            <v>16342687</v>
          </cell>
          <cell r="C159">
            <v>864541.15859000001</v>
          </cell>
          <cell r="G159" t="str">
            <v xml:space="preserve"> </v>
          </cell>
        </row>
        <row r="160">
          <cell r="A160">
            <v>4022</v>
          </cell>
          <cell r="B160">
            <v>8127034</v>
          </cell>
          <cell r="C160">
            <v>4185952.2609199998</v>
          </cell>
          <cell r="G160" t="str">
            <v xml:space="preserve"> </v>
          </cell>
        </row>
        <row r="161">
          <cell r="A161">
            <v>4023</v>
          </cell>
          <cell r="B161">
            <v>4766241</v>
          </cell>
          <cell r="C161">
            <v>560711.09895000001</v>
          </cell>
          <cell r="G161" t="str">
            <v xml:space="preserve"> </v>
          </cell>
        </row>
        <row r="162">
          <cell r="A162">
            <v>4024</v>
          </cell>
          <cell r="B162">
            <v>3026602</v>
          </cell>
          <cell r="C162">
            <v>253182.95628999997</v>
          </cell>
          <cell r="G162" t="str">
            <v xml:space="preserve"> </v>
          </cell>
        </row>
        <row r="163">
          <cell r="A163">
            <v>4025</v>
          </cell>
          <cell r="B163">
            <v>23315091</v>
          </cell>
          <cell r="C163">
            <v>12247296.022330001</v>
          </cell>
          <cell r="G163" t="str">
            <v xml:space="preserve"> </v>
          </cell>
        </row>
        <row r="164">
          <cell r="A164">
            <v>4026</v>
          </cell>
          <cell r="B164">
            <v>9318955</v>
          </cell>
          <cell r="C164">
            <v>708887.77944999991</v>
          </cell>
          <cell r="G164" t="str">
            <v xml:space="preserve"> </v>
          </cell>
        </row>
        <row r="165">
          <cell r="A165">
            <v>4027</v>
          </cell>
          <cell r="B165">
            <v>2588471</v>
          </cell>
          <cell r="C165">
            <v>1366158.6610000001</v>
          </cell>
          <cell r="G165" t="str">
            <v xml:space="preserve"> </v>
          </cell>
        </row>
        <row r="166">
          <cell r="A166">
            <v>4029</v>
          </cell>
          <cell r="B166">
            <v>24241925</v>
          </cell>
          <cell r="C166">
            <v>5932001.6566299992</v>
          </cell>
          <cell r="G166" t="str">
            <v xml:space="preserve"> </v>
          </cell>
        </row>
        <row r="167">
          <cell r="A167">
            <v>402934</v>
          </cell>
          <cell r="B167" t="str">
            <v xml:space="preserve"> </v>
          </cell>
          <cell r="C167" t="str">
            <v xml:space="preserve"> </v>
          </cell>
          <cell r="D167" t="str">
            <v xml:space="preserve"> </v>
          </cell>
          <cell r="E167" t="str">
            <v xml:space="preserve"> </v>
          </cell>
          <cell r="F167" t="str">
            <v xml:space="preserve"> </v>
          </cell>
          <cell r="G167" t="str">
            <v xml:space="preserve"> </v>
          </cell>
        </row>
        <row r="169">
          <cell r="A169">
            <v>413302</v>
          </cell>
          <cell r="B169">
            <v>43580157</v>
          </cell>
          <cell r="C169">
            <v>23008217.446530003</v>
          </cell>
          <cell r="D169">
            <v>0</v>
          </cell>
          <cell r="E169">
            <v>119533555</v>
          </cell>
          <cell r="F169">
            <v>5285496</v>
          </cell>
          <cell r="G169">
            <v>180836433.44652998</v>
          </cell>
        </row>
        <row r="171">
          <cell r="A171">
            <v>403</v>
          </cell>
          <cell r="B171">
            <v>34499424</v>
          </cell>
          <cell r="C171">
            <v>589073.31040312722</v>
          </cell>
          <cell r="D171">
            <v>99193</v>
          </cell>
          <cell r="E171">
            <v>0</v>
          </cell>
          <cell r="F171">
            <v>0</v>
          </cell>
          <cell r="G171">
            <v>35187690.310403123</v>
          </cell>
        </row>
        <row r="172">
          <cell r="A172">
            <v>4030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</row>
        <row r="173">
          <cell r="A173">
            <v>4031</v>
          </cell>
          <cell r="B173">
            <v>5390564</v>
          </cell>
          <cell r="C173">
            <v>353402.71340312727</v>
          </cell>
          <cell r="D173">
            <v>91105</v>
          </cell>
          <cell r="E173">
            <v>0</v>
          </cell>
          <cell r="G173">
            <v>5835071.7134031272</v>
          </cell>
        </row>
        <row r="174">
          <cell r="A174">
            <v>4032</v>
          </cell>
          <cell r="B174">
            <v>0</v>
          </cell>
          <cell r="C174">
            <v>12000</v>
          </cell>
          <cell r="D174">
            <v>0</v>
          </cell>
          <cell r="E174">
            <v>0</v>
          </cell>
          <cell r="G174">
            <v>12000</v>
          </cell>
        </row>
        <row r="175">
          <cell r="A175">
            <v>4033</v>
          </cell>
          <cell r="B175">
            <v>4034</v>
          </cell>
          <cell r="C175">
            <v>187392.59700000001</v>
          </cell>
          <cell r="D175">
            <v>8088</v>
          </cell>
          <cell r="E175">
            <v>0</v>
          </cell>
          <cell r="G175">
            <v>199514.59700000001</v>
          </cell>
        </row>
        <row r="176">
          <cell r="A176">
            <v>4034</v>
          </cell>
          <cell r="B176">
            <v>29104826</v>
          </cell>
          <cell r="C176">
            <v>36278</v>
          </cell>
          <cell r="D176">
            <v>0</v>
          </cell>
          <cell r="E176">
            <v>0</v>
          </cell>
          <cell r="G176">
            <v>29141104</v>
          </cell>
        </row>
        <row r="178">
          <cell r="A178">
            <v>404</v>
          </cell>
          <cell r="B178">
            <v>26017782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26017782</v>
          </cell>
        </row>
        <row r="179">
          <cell r="A179">
            <v>4040</v>
          </cell>
          <cell r="B179">
            <v>4415289</v>
          </cell>
          <cell r="C179">
            <v>0</v>
          </cell>
          <cell r="D179">
            <v>0</v>
          </cell>
          <cell r="E179">
            <v>0</v>
          </cell>
          <cell r="G179">
            <v>4415289</v>
          </cell>
        </row>
        <row r="180">
          <cell r="A180">
            <v>4041</v>
          </cell>
          <cell r="B180">
            <v>181591</v>
          </cell>
          <cell r="C180">
            <v>0</v>
          </cell>
          <cell r="D180">
            <v>0</v>
          </cell>
          <cell r="E180">
            <v>0</v>
          </cell>
          <cell r="G180">
            <v>181591</v>
          </cell>
        </row>
        <row r="181">
          <cell r="A181">
            <v>4042</v>
          </cell>
          <cell r="B181">
            <v>3843862</v>
          </cell>
          <cell r="C181">
            <v>0</v>
          </cell>
          <cell r="D181">
            <v>0</v>
          </cell>
          <cell r="E181">
            <v>0</v>
          </cell>
          <cell r="G181">
            <v>3843862</v>
          </cell>
        </row>
        <row r="182">
          <cell r="A182">
            <v>4043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A183">
            <v>4044</v>
          </cell>
          <cell r="B183">
            <v>17577040</v>
          </cell>
        </row>
        <row r="185">
          <cell r="A185">
            <v>409</v>
          </cell>
          <cell r="B185">
            <v>11411272</v>
          </cell>
          <cell r="C185">
            <v>1202036.919</v>
          </cell>
          <cell r="D185">
            <v>0</v>
          </cell>
          <cell r="E185">
            <v>0</v>
          </cell>
          <cell r="F185">
            <v>0</v>
          </cell>
          <cell r="G185">
            <v>12613308.919</v>
          </cell>
        </row>
        <row r="186">
          <cell r="A186">
            <v>4090</v>
          </cell>
          <cell r="B186">
            <v>0</v>
          </cell>
          <cell r="C186">
            <v>0</v>
          </cell>
          <cell r="G186">
            <v>0</v>
          </cell>
        </row>
        <row r="187">
          <cell r="A187">
            <v>4091</v>
          </cell>
          <cell r="B187">
            <v>11411272</v>
          </cell>
          <cell r="C187">
            <v>1202036.919</v>
          </cell>
          <cell r="G187">
            <v>12613308.919</v>
          </cell>
        </row>
        <row r="188">
          <cell r="A188">
            <v>4092</v>
          </cell>
          <cell r="B188">
            <v>0</v>
          </cell>
          <cell r="G188">
            <v>0</v>
          </cell>
        </row>
        <row r="190">
          <cell r="A190">
            <v>41</v>
          </cell>
          <cell r="B190">
            <v>399233971</v>
          </cell>
          <cell r="C190">
            <v>50600971.001400009</v>
          </cell>
          <cell r="D190">
            <v>580661104</v>
          </cell>
          <cell r="E190">
            <v>27425918</v>
          </cell>
          <cell r="F190">
            <v>237774052.338</v>
          </cell>
          <cell r="G190">
            <v>820147911.66339993</v>
          </cell>
        </row>
        <row r="192">
          <cell r="B192" t="str">
            <v xml:space="preserve"> </v>
          </cell>
          <cell r="C192" t="str">
            <v xml:space="preserve"> </v>
          </cell>
          <cell r="D192" t="str">
            <v xml:space="preserve"> </v>
          </cell>
          <cell r="E192" t="str">
            <v xml:space="preserve"> </v>
          </cell>
        </row>
        <row r="193">
          <cell r="A193">
            <v>410</v>
          </cell>
          <cell r="B193">
            <v>52410913</v>
          </cell>
          <cell r="C193">
            <v>6745601.2280000001</v>
          </cell>
          <cell r="D193">
            <v>0</v>
          </cell>
          <cell r="E193">
            <v>0</v>
          </cell>
          <cell r="F193">
            <v>0</v>
          </cell>
          <cell r="G193">
            <v>59156514.228</v>
          </cell>
        </row>
        <row r="194">
          <cell r="A194">
            <v>4100</v>
          </cell>
          <cell r="B194">
            <v>15147365</v>
          </cell>
          <cell r="C194">
            <v>1780407.0359999998</v>
          </cell>
          <cell r="D194">
            <v>0</v>
          </cell>
          <cell r="E194">
            <v>0</v>
          </cell>
          <cell r="G194">
            <v>16927772.035999998</v>
          </cell>
        </row>
        <row r="195">
          <cell r="A195">
            <v>4101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A196">
            <v>4102</v>
          </cell>
          <cell r="B196">
            <v>37263548</v>
          </cell>
          <cell r="C196">
            <v>4965194.1919999998</v>
          </cell>
          <cell r="D196">
            <v>0</v>
          </cell>
          <cell r="E196">
            <v>0</v>
          </cell>
          <cell r="G196">
            <v>42228742.192000002</v>
          </cell>
        </row>
        <row r="198">
          <cell r="A198">
            <v>411</v>
          </cell>
          <cell r="B198">
            <v>150523814</v>
          </cell>
          <cell r="C198">
            <v>23567318.112500004</v>
          </cell>
          <cell r="D198">
            <v>536139275</v>
          </cell>
          <cell r="E198">
            <v>25194218</v>
          </cell>
          <cell r="F198">
            <v>4557323</v>
          </cell>
          <cell r="G198">
            <v>730867302.11249995</v>
          </cell>
        </row>
        <row r="199">
          <cell r="A199">
            <v>4110</v>
          </cell>
          <cell r="B199">
            <v>24228423</v>
          </cell>
          <cell r="C199">
            <v>151568</v>
          </cell>
          <cell r="D199">
            <v>0</v>
          </cell>
          <cell r="E199">
            <v>0</v>
          </cell>
          <cell r="F199">
            <v>4557323</v>
          </cell>
          <cell r="G199">
            <v>19822668</v>
          </cell>
        </row>
        <row r="200">
          <cell r="A200">
            <v>4111</v>
          </cell>
          <cell r="B200">
            <v>73536211</v>
          </cell>
          <cell r="C200">
            <v>99907</v>
          </cell>
          <cell r="D200">
            <v>0</v>
          </cell>
          <cell r="E200">
            <v>0</v>
          </cell>
          <cell r="G200">
            <v>73636118</v>
          </cell>
        </row>
        <row r="201">
          <cell r="A201">
            <v>4112</v>
          </cell>
          <cell r="B201">
            <v>14895812</v>
          </cell>
          <cell r="C201">
            <v>410113.73800000001</v>
          </cell>
          <cell r="D201">
            <v>23027265</v>
          </cell>
          <cell r="E201">
            <v>0</v>
          </cell>
          <cell r="G201">
            <v>38333190.737999998</v>
          </cell>
        </row>
        <row r="202">
          <cell r="A202">
            <v>4113</v>
          </cell>
          <cell r="B202">
            <v>15564807</v>
          </cell>
          <cell r="C202">
            <v>1810</v>
          </cell>
          <cell r="D202">
            <v>0</v>
          </cell>
          <cell r="E202">
            <v>0</v>
          </cell>
          <cell r="G202">
            <v>15566617</v>
          </cell>
        </row>
        <row r="203">
          <cell r="A203">
            <v>4114</v>
          </cell>
          <cell r="B203">
            <v>0</v>
          </cell>
          <cell r="C203">
            <v>0</v>
          </cell>
          <cell r="D203">
            <v>490776677</v>
          </cell>
          <cell r="E203">
            <v>0</v>
          </cell>
          <cell r="G203">
            <v>490776677</v>
          </cell>
        </row>
        <row r="204">
          <cell r="A204">
            <v>4115</v>
          </cell>
          <cell r="B204">
            <v>0</v>
          </cell>
          <cell r="C204">
            <v>0</v>
          </cell>
          <cell r="D204">
            <v>22321856</v>
          </cell>
          <cell r="E204">
            <v>0</v>
          </cell>
          <cell r="G204">
            <v>22321856</v>
          </cell>
        </row>
        <row r="205">
          <cell r="A205">
            <v>4116</v>
          </cell>
          <cell r="B205">
            <v>0</v>
          </cell>
          <cell r="C205">
            <v>0</v>
          </cell>
          <cell r="D205">
            <v>0</v>
          </cell>
          <cell r="E205">
            <v>22737257</v>
          </cell>
          <cell r="G205">
            <v>22737257</v>
          </cell>
        </row>
        <row r="206">
          <cell r="A206">
            <v>4117</v>
          </cell>
          <cell r="B206">
            <v>16147630</v>
          </cell>
          <cell r="C206">
            <v>174932.43</v>
          </cell>
          <cell r="D206">
            <v>4233</v>
          </cell>
          <cell r="E206">
            <v>0</v>
          </cell>
          <cell r="G206">
            <v>16326795.43</v>
          </cell>
        </row>
        <row r="207">
          <cell r="A207">
            <v>4119</v>
          </cell>
          <cell r="B207">
            <v>6150931</v>
          </cell>
          <cell r="C207">
            <v>22728986.944500003</v>
          </cell>
          <cell r="D207">
            <v>9244</v>
          </cell>
          <cell r="E207">
            <v>2456961</v>
          </cell>
          <cell r="G207">
            <v>31346122.944500003</v>
          </cell>
        </row>
        <row r="209">
          <cell r="A209">
            <v>412</v>
          </cell>
          <cell r="B209">
            <v>6202353</v>
          </cell>
          <cell r="C209">
            <v>9295023.8498999998</v>
          </cell>
          <cell r="D209">
            <v>442618</v>
          </cell>
          <cell r="E209">
            <v>838636</v>
          </cell>
          <cell r="F209">
            <v>0</v>
          </cell>
          <cell r="G209">
            <v>16778630.8499</v>
          </cell>
        </row>
        <row r="211">
          <cell r="A211">
            <v>4120</v>
          </cell>
          <cell r="B211">
            <v>6202353</v>
          </cell>
          <cell r="C211">
            <v>9295023.8498999998</v>
          </cell>
          <cell r="D211">
            <v>442618</v>
          </cell>
          <cell r="E211">
            <v>838636</v>
          </cell>
          <cell r="G211">
            <v>16778630.8499</v>
          </cell>
        </row>
        <row r="213">
          <cell r="A213">
            <v>413</v>
          </cell>
          <cell r="B213">
            <v>187777114</v>
          </cell>
          <cell r="C213">
            <v>10993027.811000001</v>
          </cell>
          <cell r="D213">
            <v>44079211</v>
          </cell>
          <cell r="E213">
            <v>0</v>
          </cell>
          <cell r="F213">
            <v>233216729.338</v>
          </cell>
          <cell r="G213">
            <v>9632623.47299999</v>
          </cell>
        </row>
        <row r="215">
          <cell r="A215">
            <v>4130</v>
          </cell>
          <cell r="B215">
            <v>32750071</v>
          </cell>
          <cell r="C215">
            <v>3678443.4729999998</v>
          </cell>
          <cell r="D215">
            <v>0</v>
          </cell>
          <cell r="E215">
            <v>0</v>
          </cell>
          <cell r="F215">
            <v>33320292</v>
          </cell>
          <cell r="G215">
            <v>3108222.4729999974</v>
          </cell>
        </row>
        <row r="217">
          <cell r="A217">
            <v>4131</v>
          </cell>
          <cell r="B217">
            <v>153876076</v>
          </cell>
          <cell r="C217">
            <v>1941150.338</v>
          </cell>
          <cell r="D217">
            <v>44079211</v>
          </cell>
          <cell r="E217">
            <v>0</v>
          </cell>
          <cell r="F217">
            <v>199896437.338</v>
          </cell>
          <cell r="G217">
            <v>0</v>
          </cell>
        </row>
        <row r="219">
          <cell r="A219">
            <v>4132</v>
          </cell>
          <cell r="B219">
            <v>1150967</v>
          </cell>
          <cell r="C219">
            <v>5373434</v>
          </cell>
          <cell r="D219">
            <v>0</v>
          </cell>
          <cell r="E219">
            <v>0</v>
          </cell>
          <cell r="F219">
            <v>0</v>
          </cell>
          <cell r="G219">
            <v>6524401</v>
          </cell>
        </row>
        <row r="220">
          <cell r="G220" t="str">
            <v xml:space="preserve"> </v>
          </cell>
        </row>
        <row r="226">
          <cell r="A226">
            <v>414</v>
          </cell>
          <cell r="B226">
            <v>2319777</v>
          </cell>
          <cell r="C226">
            <v>0</v>
          </cell>
          <cell r="D226">
            <v>0</v>
          </cell>
          <cell r="E226">
            <v>1393064</v>
          </cell>
          <cell r="F226">
            <v>0</v>
          </cell>
          <cell r="G226">
            <v>3712841</v>
          </cell>
        </row>
        <row r="227">
          <cell r="A227">
            <v>4140</v>
          </cell>
          <cell r="B227">
            <v>186268</v>
          </cell>
          <cell r="C227">
            <v>0</v>
          </cell>
          <cell r="D227">
            <v>0</v>
          </cell>
          <cell r="E227">
            <v>0</v>
          </cell>
          <cell r="G227">
            <v>186268</v>
          </cell>
        </row>
        <row r="228">
          <cell r="A228">
            <v>4141</v>
          </cell>
          <cell r="B228">
            <v>268245</v>
          </cell>
          <cell r="C228">
            <v>0</v>
          </cell>
          <cell r="D228">
            <v>0</v>
          </cell>
          <cell r="E228">
            <v>0</v>
          </cell>
          <cell r="G228">
            <v>268245</v>
          </cell>
        </row>
        <row r="229">
          <cell r="A229">
            <v>4142</v>
          </cell>
          <cell r="B229">
            <v>321906</v>
          </cell>
          <cell r="C229">
            <v>0</v>
          </cell>
          <cell r="D229">
            <v>0</v>
          </cell>
          <cell r="E229">
            <v>1393064</v>
          </cell>
          <cell r="G229">
            <v>1714970</v>
          </cell>
        </row>
        <row r="230">
          <cell r="A230">
            <v>4143</v>
          </cell>
          <cell r="B230">
            <v>1543358</v>
          </cell>
          <cell r="C230">
            <v>0</v>
          </cell>
          <cell r="D230">
            <v>0</v>
          </cell>
          <cell r="E230">
            <v>0</v>
          </cell>
          <cell r="G230">
            <v>1543358</v>
          </cell>
        </row>
        <row r="232">
          <cell r="A232">
            <v>42</v>
          </cell>
          <cell r="B232">
            <v>50927849</v>
          </cell>
          <cell r="C232">
            <v>55130761.665270001</v>
          </cell>
          <cell r="D232">
            <v>316427</v>
          </cell>
          <cell r="E232">
            <v>1533817</v>
          </cell>
          <cell r="F232">
            <v>0</v>
          </cell>
          <cell r="G232">
            <v>107908854.66527</v>
          </cell>
        </row>
        <row r="234">
          <cell r="A234">
            <v>420</v>
          </cell>
          <cell r="B234">
            <v>50927849</v>
          </cell>
          <cell r="C234">
            <v>55130761.665270001</v>
          </cell>
          <cell r="D234">
            <v>316427</v>
          </cell>
          <cell r="E234">
            <v>1533817</v>
          </cell>
          <cell r="F234">
            <v>0</v>
          </cell>
          <cell r="G234">
            <v>107908854.66527</v>
          </cell>
        </row>
        <row r="235">
          <cell r="A235">
            <v>4200</v>
          </cell>
          <cell r="B235">
            <v>1901549</v>
          </cell>
          <cell r="C235">
            <v>1997033.6</v>
          </cell>
        </row>
        <row r="236">
          <cell r="A236">
            <v>4201</v>
          </cell>
          <cell r="B236">
            <v>1359451</v>
          </cell>
          <cell r="C236">
            <v>425715.51</v>
          </cell>
        </row>
        <row r="237">
          <cell r="A237">
            <v>4202</v>
          </cell>
          <cell r="B237">
            <v>11147220</v>
          </cell>
          <cell r="C237">
            <v>2127431.3332400001</v>
          </cell>
        </row>
        <row r="238">
          <cell r="A238">
            <v>4203</v>
          </cell>
          <cell r="B238">
            <v>259054</v>
          </cell>
          <cell r="C238">
            <v>212606.932</v>
          </cell>
        </row>
        <row r="239">
          <cell r="A239">
            <v>4204</v>
          </cell>
          <cell r="B239">
            <v>22991832</v>
          </cell>
          <cell r="C239">
            <v>33715166.522929996</v>
          </cell>
        </row>
        <row r="240">
          <cell r="A240">
            <v>4205</v>
          </cell>
          <cell r="B240">
            <v>7500866</v>
          </cell>
          <cell r="C240">
            <v>10255462.120579999</v>
          </cell>
        </row>
        <row r="241">
          <cell r="A241">
            <v>4206</v>
          </cell>
          <cell r="B241">
            <v>892067</v>
          </cell>
          <cell r="C241">
            <v>2740201.4320000005</v>
          </cell>
        </row>
        <row r="242">
          <cell r="A242">
            <v>4207</v>
          </cell>
          <cell r="B242">
            <v>242557</v>
          </cell>
          <cell r="C242">
            <v>27083</v>
          </cell>
        </row>
        <row r="243">
          <cell r="A243">
            <v>4208</v>
          </cell>
          <cell r="B243">
            <v>4617859</v>
          </cell>
          <cell r="C243">
            <v>3630061.2145199995</v>
          </cell>
        </row>
        <row r="244">
          <cell r="A244">
            <v>4209</v>
          </cell>
          <cell r="B244">
            <v>15394</v>
          </cell>
          <cell r="C244">
            <v>0</v>
          </cell>
        </row>
        <row r="246">
          <cell r="A246">
            <v>43</v>
          </cell>
          <cell r="B246">
            <v>50314448</v>
          </cell>
          <cell r="C246">
            <v>18803628.03184</v>
          </cell>
          <cell r="D246">
            <v>0</v>
          </cell>
          <cell r="E246">
            <v>0</v>
          </cell>
          <cell r="F246">
            <v>10284776</v>
          </cell>
          <cell r="G246">
            <v>58833300.031839997</v>
          </cell>
        </row>
        <row r="248">
          <cell r="A248">
            <v>430</v>
          </cell>
          <cell r="B248">
            <v>50314448</v>
          </cell>
          <cell r="C248">
            <v>18803628.03184</v>
          </cell>
          <cell r="D248">
            <v>0</v>
          </cell>
          <cell r="E248">
            <v>0</v>
          </cell>
          <cell r="F248">
            <v>10284776</v>
          </cell>
          <cell r="G248">
            <v>58833300.031839997</v>
          </cell>
        </row>
        <row r="249">
          <cell r="G249" t="str">
            <v xml:space="preserve"> </v>
          </cell>
        </row>
        <row r="250">
          <cell r="A250">
            <v>4300</v>
          </cell>
          <cell r="B250">
            <v>9878528</v>
          </cell>
          <cell r="C250">
            <v>1443781</v>
          </cell>
          <cell r="D250">
            <v>0</v>
          </cell>
          <cell r="E250">
            <v>0</v>
          </cell>
          <cell r="F250">
            <v>10284776</v>
          </cell>
          <cell r="G250">
            <v>1037533</v>
          </cell>
        </row>
        <row r="251">
          <cell r="A251">
            <v>4301</v>
          </cell>
          <cell r="B251">
            <v>267667</v>
          </cell>
          <cell r="C251">
            <v>2032122</v>
          </cell>
          <cell r="D251">
            <v>0</v>
          </cell>
          <cell r="E251">
            <v>0</v>
          </cell>
          <cell r="G251">
            <v>2299789</v>
          </cell>
        </row>
        <row r="252">
          <cell r="A252">
            <v>4302</v>
          </cell>
          <cell r="B252">
            <v>1072191</v>
          </cell>
          <cell r="C252">
            <v>853080</v>
          </cell>
          <cell r="D252">
            <v>0</v>
          </cell>
          <cell r="E252">
            <v>0</v>
          </cell>
          <cell r="G252">
            <v>1925271</v>
          </cell>
        </row>
        <row r="253">
          <cell r="A253">
            <v>4303</v>
          </cell>
          <cell r="B253">
            <v>28364112</v>
          </cell>
          <cell r="C253">
            <v>4147448.8059999999</v>
          </cell>
          <cell r="D253">
            <v>0</v>
          </cell>
          <cell r="E253">
            <v>0</v>
          </cell>
          <cell r="G253">
            <v>32511560.806000002</v>
          </cell>
        </row>
        <row r="254">
          <cell r="A254">
            <v>4304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A255">
            <v>4305</v>
          </cell>
          <cell r="B255">
            <v>4448043</v>
          </cell>
          <cell r="C255">
            <v>942606.81632999994</v>
          </cell>
          <cell r="D255">
            <v>0</v>
          </cell>
          <cell r="E255">
            <v>0</v>
          </cell>
          <cell r="G255">
            <v>5390649.8163299998</v>
          </cell>
        </row>
        <row r="256">
          <cell r="A256">
            <v>4306</v>
          </cell>
          <cell r="B256">
            <v>718998</v>
          </cell>
          <cell r="C256">
            <v>248792</v>
          </cell>
          <cell r="D256">
            <v>0</v>
          </cell>
          <cell r="E256">
            <v>0</v>
          </cell>
          <cell r="G256">
            <v>967790</v>
          </cell>
        </row>
        <row r="257">
          <cell r="A257">
            <v>4307</v>
          </cell>
          <cell r="B257">
            <v>5313957</v>
          </cell>
          <cell r="C257">
            <v>9135797.4095099997</v>
          </cell>
          <cell r="D257">
            <v>0</v>
          </cell>
          <cell r="E257">
            <v>0</v>
          </cell>
          <cell r="G257">
            <v>14449754.40951</v>
          </cell>
        </row>
        <row r="258">
          <cell r="A258">
            <v>4308</v>
          </cell>
          <cell r="B258">
            <v>250952</v>
          </cell>
          <cell r="C258">
            <v>0</v>
          </cell>
          <cell r="D258">
            <v>0</v>
          </cell>
          <cell r="E258">
            <v>0</v>
          </cell>
          <cell r="G258">
            <v>250952</v>
          </cell>
        </row>
        <row r="262">
          <cell r="A262" t="str">
            <v>III.</v>
          </cell>
          <cell r="B262">
            <v>-37385952.3942101</v>
          </cell>
          <cell r="C262">
            <v>2131365.6684354246</v>
          </cell>
          <cell r="D262">
            <v>-14300928</v>
          </cell>
          <cell r="E262">
            <v>-2903792</v>
          </cell>
          <cell r="F262">
            <v>-3.8999974727630615E-2</v>
          </cell>
          <cell r="G262">
            <v>-52459306.686774731</v>
          </cell>
        </row>
        <row r="263">
          <cell r="B263">
            <v>-0.91767188007388556</v>
          </cell>
          <cell r="C263">
            <v>5.2316290339602958E-2</v>
          </cell>
          <cell r="D263">
            <v>-0.35102916053019145</v>
          </cell>
          <cell r="E263">
            <v>-7.1276190476190479E-2</v>
          </cell>
          <cell r="G263">
            <v>0</v>
          </cell>
        </row>
        <row r="264">
          <cell r="G264" t="str">
            <v xml:space="preserve"> </v>
          </cell>
        </row>
        <row r="265">
          <cell r="B265" t="str">
            <v xml:space="preserve"> </v>
          </cell>
          <cell r="C265" t="str">
            <v xml:space="preserve"> </v>
          </cell>
          <cell r="D265" t="str">
            <v xml:space="preserve"> </v>
          </cell>
          <cell r="E265" t="str">
            <v xml:space="preserve"> </v>
          </cell>
        </row>
        <row r="266">
          <cell r="G266" t="str">
            <v xml:space="preserve"> </v>
          </cell>
        </row>
        <row r="267">
          <cell r="A267" t="str">
            <v>III.A</v>
          </cell>
          <cell r="B267">
            <v>16909792.58788991</v>
          </cell>
          <cell r="C267">
            <v>908998.30025857687</v>
          </cell>
          <cell r="D267">
            <v>-14682426</v>
          </cell>
          <cell r="E267">
            <v>-4187238</v>
          </cell>
          <cell r="F267">
            <v>-3.8999974727630615E-2</v>
          </cell>
          <cell r="G267">
            <v>-1050873.0728516579</v>
          </cell>
        </row>
        <row r="268">
          <cell r="G268" t="str">
            <v xml:space="preserve"> </v>
          </cell>
        </row>
        <row r="269">
          <cell r="G269" t="str">
            <v xml:space="preserve"> </v>
          </cell>
        </row>
        <row r="271">
          <cell r="G271" t="str">
            <v xml:space="preserve"> </v>
          </cell>
        </row>
        <row r="272">
          <cell r="A272" t="str">
            <v>III.B</v>
          </cell>
          <cell r="B272">
            <v>56552203.645179987</v>
          </cell>
          <cell r="C272">
            <v>19452087.537009567</v>
          </cell>
          <cell r="D272">
            <v>-183592479</v>
          </cell>
          <cell r="E272">
            <v>-49687407</v>
          </cell>
          <cell r="F272">
            <v>-243059548.338</v>
          </cell>
          <cell r="G272">
            <v>85783953.520189762</v>
          </cell>
        </row>
        <row r="274">
          <cell r="G274" t="str">
            <v xml:space="preserve"> </v>
          </cell>
        </row>
        <row r="276">
          <cell r="A276" t="str">
            <v xml:space="preserve"> </v>
          </cell>
        </row>
        <row r="279">
          <cell r="A279" t="str">
            <v xml:space="preserve">B.    RAČUN FINANČNIH TERJATEV IN NALOŽB </v>
          </cell>
        </row>
        <row r="280">
          <cell r="A280" t="str">
            <v>B.   GENERAL GOVERNMENT LENDING AND REPAYMENTS</v>
          </cell>
          <cell r="F280" t="str">
            <v xml:space="preserve"> </v>
          </cell>
        </row>
        <row r="281">
          <cell r="F281" t="str">
            <v xml:space="preserve"> </v>
          </cell>
        </row>
        <row r="282">
          <cell r="A282" t="str">
            <v xml:space="preserve"> </v>
          </cell>
          <cell r="F282" t="str">
            <v>- V TISOČIH TOLARJEV</v>
          </cell>
        </row>
        <row r="283">
          <cell r="A283" t="str">
            <v xml:space="preserve"> </v>
          </cell>
        </row>
        <row r="284">
          <cell r="B284" t="str">
            <v>OCENE  REALIZACIJE ZA  LETO    2 0 0 0</v>
          </cell>
        </row>
        <row r="285">
          <cell r="A285" t="str">
            <v xml:space="preserve"> </v>
          </cell>
          <cell r="B285" t="str">
            <v xml:space="preserve"> </v>
          </cell>
          <cell r="C285" t="str">
            <v xml:space="preserve"> </v>
          </cell>
          <cell r="D285" t="str">
            <v xml:space="preserve"> </v>
          </cell>
          <cell r="E285" t="str">
            <v xml:space="preserve"> </v>
          </cell>
          <cell r="F285" t="str">
            <v>TRANSFERNI</v>
          </cell>
          <cell r="G285" t="str">
            <v>KONSOLIDIRANA</v>
          </cell>
        </row>
        <row r="286">
          <cell r="A286" t="str">
            <v>KONTO</v>
          </cell>
          <cell r="B286" t="str">
            <v>DRŽAVNI</v>
          </cell>
          <cell r="C286" t="str">
            <v>PRORAČUNI</v>
          </cell>
          <cell r="D286" t="str">
            <v>Z P I Z</v>
          </cell>
          <cell r="E286" t="str">
            <v>Z Z Z S</v>
          </cell>
          <cell r="F286" t="str">
            <v>TOKOVI</v>
          </cell>
          <cell r="G286" t="str">
            <v>GLOBALNA</v>
          </cell>
        </row>
        <row r="287">
          <cell r="A287" t="str">
            <v xml:space="preserve"> </v>
          </cell>
          <cell r="B287" t="str">
            <v>PRORAČUN</v>
          </cell>
          <cell r="C287" t="str">
            <v>OBČIN</v>
          </cell>
          <cell r="F287" t="str">
            <v xml:space="preserve">(SE </v>
          </cell>
          <cell r="G287" t="str">
            <v>BILANCA</v>
          </cell>
        </row>
        <row r="288">
          <cell r="F288" t="str">
            <v>KONSOLIDIRAJO)</v>
          </cell>
          <cell r="G288" t="str">
            <v>1 9 9 9</v>
          </cell>
        </row>
        <row r="289">
          <cell r="A289" t="str">
            <v xml:space="preserve"> </v>
          </cell>
          <cell r="B289" t="str">
            <v>(1)</v>
          </cell>
          <cell r="C289" t="str">
            <v>(2)</v>
          </cell>
          <cell r="D289" t="str">
            <v>(3)</v>
          </cell>
          <cell r="E289" t="str">
            <v>(3)</v>
          </cell>
          <cell r="F289" t="str">
            <v>(5)</v>
          </cell>
          <cell r="G289" t="str">
            <v>(6=1+2+3+4-5)</v>
          </cell>
        </row>
        <row r="290">
          <cell r="A290" t="str">
            <v xml:space="preserve"> </v>
          </cell>
        </row>
        <row r="291">
          <cell r="B291">
            <v>17527032.900559999</v>
          </cell>
          <cell r="C291">
            <v>1983966.511609941</v>
          </cell>
          <cell r="D291">
            <v>48913</v>
          </cell>
          <cell r="E291">
            <v>760198</v>
          </cell>
          <cell r="F291">
            <v>718464</v>
          </cell>
          <cell r="G291">
            <v>19601646.412169941</v>
          </cell>
        </row>
        <row r="293">
          <cell r="A293">
            <v>750</v>
          </cell>
          <cell r="B293">
            <v>13771971.951839998</v>
          </cell>
          <cell r="C293">
            <v>1447789.711609941</v>
          </cell>
          <cell r="D293">
            <v>48913</v>
          </cell>
          <cell r="E293">
            <v>723951</v>
          </cell>
          <cell r="F293">
            <v>718464</v>
          </cell>
          <cell r="G293">
            <v>15274161.663449941</v>
          </cell>
        </row>
        <row r="294">
          <cell r="A294">
            <v>7500</v>
          </cell>
          <cell r="B294">
            <v>2856.2887000000001</v>
          </cell>
          <cell r="C294">
            <v>520793.28899999999</v>
          </cell>
          <cell r="D294">
            <v>48913</v>
          </cell>
          <cell r="E294">
            <v>5487</v>
          </cell>
          <cell r="G294">
            <v>578049.57770000002</v>
          </cell>
        </row>
        <row r="295">
          <cell r="A295">
            <v>7501</v>
          </cell>
          <cell r="B295">
            <v>0</v>
          </cell>
          <cell r="C295">
            <v>26770.2</v>
          </cell>
          <cell r="D295">
            <v>0</v>
          </cell>
          <cell r="E295">
            <v>0</v>
          </cell>
          <cell r="G295">
            <v>26770.2</v>
          </cell>
        </row>
        <row r="296">
          <cell r="A296">
            <v>7502</v>
          </cell>
          <cell r="B296">
            <v>13149987.0701</v>
          </cell>
          <cell r="C296">
            <v>480930.77399999998</v>
          </cell>
          <cell r="D296">
            <v>0</v>
          </cell>
          <cell r="E296">
            <v>0</v>
          </cell>
          <cell r="G296">
            <v>13630917.8441</v>
          </cell>
        </row>
        <row r="297">
          <cell r="A297">
            <v>7503</v>
          </cell>
          <cell r="B297">
            <v>190941.26101999998</v>
          </cell>
          <cell r="C297">
            <v>318755.44860994106</v>
          </cell>
          <cell r="D297">
            <v>0</v>
          </cell>
          <cell r="E297">
            <v>0</v>
          </cell>
          <cell r="G297">
            <v>509696.70962994103</v>
          </cell>
        </row>
        <row r="298">
          <cell r="A298">
            <v>7504</v>
          </cell>
          <cell r="B298">
            <v>428187.33201999997</v>
          </cell>
          <cell r="C298">
            <v>100540</v>
          </cell>
          <cell r="D298">
            <v>0</v>
          </cell>
          <cell r="E298">
            <v>0</v>
          </cell>
          <cell r="G298">
            <v>528727.33201999997</v>
          </cell>
        </row>
        <row r="299">
          <cell r="A299">
            <v>7506</v>
          </cell>
          <cell r="B299">
            <v>0</v>
          </cell>
          <cell r="C299">
            <v>0</v>
          </cell>
          <cell r="D299">
            <v>0</v>
          </cell>
          <cell r="E299">
            <v>718464</v>
          </cell>
          <cell r="F299">
            <v>718464</v>
          </cell>
          <cell r="G299">
            <v>0</v>
          </cell>
        </row>
        <row r="300">
          <cell r="A300">
            <v>7505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2">
          <cell r="A302">
            <v>751</v>
          </cell>
          <cell r="B302">
            <v>0</v>
          </cell>
          <cell r="C302">
            <v>536176.80000000005</v>
          </cell>
          <cell r="D302">
            <v>0</v>
          </cell>
          <cell r="E302">
            <v>36247</v>
          </cell>
          <cell r="F302">
            <v>0</v>
          </cell>
          <cell r="G302">
            <v>572423.80000000005</v>
          </cell>
        </row>
        <row r="303">
          <cell r="A303">
            <v>7510</v>
          </cell>
          <cell r="B303">
            <v>0</v>
          </cell>
          <cell r="C303">
            <v>178354</v>
          </cell>
          <cell r="G303" t="str">
            <v>…</v>
          </cell>
        </row>
        <row r="304">
          <cell r="A304">
            <v>7511</v>
          </cell>
          <cell r="B304">
            <v>0</v>
          </cell>
          <cell r="C304">
            <v>9895</v>
          </cell>
          <cell r="G304" t="str">
            <v>…</v>
          </cell>
        </row>
        <row r="305">
          <cell r="A305">
            <v>7512</v>
          </cell>
          <cell r="B305">
            <v>0</v>
          </cell>
          <cell r="C305">
            <v>347927.8</v>
          </cell>
          <cell r="G305" t="str">
            <v>…</v>
          </cell>
        </row>
        <row r="307">
          <cell r="A307">
            <v>752</v>
          </cell>
          <cell r="B307">
            <v>3755060.9487199998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3755060.9487199998</v>
          </cell>
        </row>
        <row r="308">
          <cell r="A308">
            <v>7520</v>
          </cell>
          <cell r="B308">
            <v>3755060.9487199998</v>
          </cell>
          <cell r="C308">
            <v>0</v>
          </cell>
          <cell r="D308">
            <v>0</v>
          </cell>
          <cell r="E308">
            <v>0</v>
          </cell>
          <cell r="G308">
            <v>3755060.9487199998</v>
          </cell>
        </row>
        <row r="311">
          <cell r="A311" t="str">
            <v xml:space="preserve"> </v>
          </cell>
        </row>
        <row r="312">
          <cell r="B312">
            <v>12397944.897579998</v>
          </cell>
          <cell r="C312">
            <v>1681594.59</v>
          </cell>
          <cell r="D312">
            <v>0</v>
          </cell>
          <cell r="E312">
            <v>0</v>
          </cell>
          <cell r="F312">
            <v>0</v>
          </cell>
          <cell r="G312">
            <v>14079539.487579998</v>
          </cell>
        </row>
        <row r="314">
          <cell r="A314">
            <v>440</v>
          </cell>
          <cell r="B314">
            <v>5901901.5554299988</v>
          </cell>
          <cell r="C314">
            <v>1143233.5900000001</v>
          </cell>
          <cell r="D314">
            <v>0</v>
          </cell>
          <cell r="E314">
            <v>0</v>
          </cell>
          <cell r="F314">
            <v>0</v>
          </cell>
          <cell r="G314">
            <v>7045135.1454299986</v>
          </cell>
        </row>
        <row r="315">
          <cell r="A315">
            <v>4400</v>
          </cell>
          <cell r="B315">
            <v>4417.9119999999994</v>
          </cell>
          <cell r="C315">
            <v>88654</v>
          </cell>
          <cell r="D315">
            <v>0</v>
          </cell>
          <cell r="E315">
            <v>0</v>
          </cell>
          <cell r="G315">
            <v>93071.911999999997</v>
          </cell>
        </row>
        <row r="316">
          <cell r="A316">
            <v>4401</v>
          </cell>
          <cell r="B316">
            <v>0</v>
          </cell>
          <cell r="C316">
            <v>4343.59</v>
          </cell>
          <cell r="D316">
            <v>0</v>
          </cell>
          <cell r="E316">
            <v>0</v>
          </cell>
          <cell r="G316">
            <v>4343.59</v>
          </cell>
        </row>
        <row r="317">
          <cell r="A317">
            <v>4402</v>
          </cell>
          <cell r="B317">
            <v>0</v>
          </cell>
          <cell r="C317">
            <v>55345</v>
          </cell>
          <cell r="D317">
            <v>0</v>
          </cell>
          <cell r="E317">
            <v>0</v>
          </cell>
          <cell r="G317">
            <v>55345</v>
          </cell>
        </row>
        <row r="318">
          <cell r="A318">
            <v>4403</v>
          </cell>
          <cell r="B318">
            <v>0</v>
          </cell>
          <cell r="C318">
            <v>573259</v>
          </cell>
          <cell r="D318">
            <v>0</v>
          </cell>
          <cell r="E318">
            <v>0</v>
          </cell>
          <cell r="G318">
            <v>573259</v>
          </cell>
        </row>
        <row r="319">
          <cell r="A319">
            <v>4404</v>
          </cell>
          <cell r="B319">
            <v>5897483.6434299992</v>
          </cell>
          <cell r="C319">
            <v>256568</v>
          </cell>
          <cell r="D319">
            <v>0</v>
          </cell>
          <cell r="E319">
            <v>0</v>
          </cell>
          <cell r="G319">
            <v>6154051.6434299992</v>
          </cell>
        </row>
        <row r="320">
          <cell r="A320">
            <v>4405</v>
          </cell>
          <cell r="B320">
            <v>0</v>
          </cell>
          <cell r="C320">
            <v>165064</v>
          </cell>
          <cell r="D320">
            <v>0</v>
          </cell>
          <cell r="E320">
            <v>0</v>
          </cell>
          <cell r="F320">
            <v>0</v>
          </cell>
          <cell r="G320">
            <v>165064</v>
          </cell>
        </row>
        <row r="321">
          <cell r="A321">
            <v>4406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3">
          <cell r="A323">
            <v>441</v>
          </cell>
          <cell r="B323">
            <v>1487033.39683</v>
          </cell>
          <cell r="C323">
            <v>538361</v>
          </cell>
          <cell r="D323">
            <v>0</v>
          </cell>
          <cell r="E323">
            <v>0</v>
          </cell>
          <cell r="F323">
            <v>0</v>
          </cell>
          <cell r="G323">
            <v>2025394.39683</v>
          </cell>
        </row>
        <row r="324">
          <cell r="A324">
            <v>4410</v>
          </cell>
          <cell r="B324">
            <v>805026.51249999995</v>
          </cell>
          <cell r="C324">
            <v>154431</v>
          </cell>
          <cell r="D324">
            <v>0</v>
          </cell>
          <cell r="E324">
            <v>0</v>
          </cell>
          <cell r="G324">
            <v>959457.51249999995</v>
          </cell>
        </row>
        <row r="325">
          <cell r="A325">
            <v>4411</v>
          </cell>
          <cell r="B325">
            <v>0</v>
          </cell>
          <cell r="C325">
            <v>5380</v>
          </cell>
          <cell r="D325">
            <v>0</v>
          </cell>
          <cell r="E325">
            <v>0</v>
          </cell>
          <cell r="G325">
            <v>5380</v>
          </cell>
        </row>
        <row r="326">
          <cell r="A326">
            <v>4412</v>
          </cell>
          <cell r="B326">
            <v>0</v>
          </cell>
          <cell r="C326">
            <v>361323</v>
          </cell>
          <cell r="D326">
            <v>0</v>
          </cell>
          <cell r="E326">
            <v>0</v>
          </cell>
          <cell r="G326">
            <v>361323</v>
          </cell>
        </row>
        <row r="327">
          <cell r="A327">
            <v>4413</v>
          </cell>
          <cell r="B327">
            <v>0</v>
          </cell>
          <cell r="C327">
            <v>17227</v>
          </cell>
          <cell r="D327">
            <v>0</v>
          </cell>
          <cell r="E327">
            <v>0</v>
          </cell>
          <cell r="G327">
            <v>17227</v>
          </cell>
        </row>
        <row r="328">
          <cell r="A328">
            <v>4414</v>
          </cell>
          <cell r="B328">
            <v>257075.88433</v>
          </cell>
          <cell r="C328">
            <v>0</v>
          </cell>
          <cell r="D328">
            <v>0</v>
          </cell>
          <cell r="E328">
            <v>0</v>
          </cell>
          <cell r="G328">
            <v>257075.88433</v>
          </cell>
        </row>
        <row r="329">
          <cell r="A329">
            <v>4415</v>
          </cell>
          <cell r="B329">
            <v>424931</v>
          </cell>
          <cell r="C329">
            <v>0</v>
          </cell>
          <cell r="D329">
            <v>0</v>
          </cell>
          <cell r="E329">
            <v>0</v>
          </cell>
          <cell r="G329">
            <v>424931</v>
          </cell>
        </row>
        <row r="331">
          <cell r="A331">
            <v>442</v>
          </cell>
          <cell r="B331">
            <v>5009009.9453199999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5009009.9453199999</v>
          </cell>
        </row>
        <row r="332">
          <cell r="A332">
            <v>4420</v>
          </cell>
          <cell r="B332">
            <v>976334.08</v>
          </cell>
          <cell r="C332">
            <v>0</v>
          </cell>
          <cell r="D332">
            <v>0</v>
          </cell>
          <cell r="E332">
            <v>0</v>
          </cell>
          <cell r="G332">
            <v>976334.08</v>
          </cell>
        </row>
        <row r="333">
          <cell r="A333">
            <v>4421</v>
          </cell>
          <cell r="B333">
            <v>3532675.8653200003</v>
          </cell>
          <cell r="C333">
            <v>0</v>
          </cell>
          <cell r="D333">
            <v>0</v>
          </cell>
          <cell r="E333">
            <v>0</v>
          </cell>
          <cell r="G333">
            <v>3532675.8653200003</v>
          </cell>
        </row>
        <row r="334">
          <cell r="A334">
            <v>4422</v>
          </cell>
          <cell r="B334">
            <v>500000</v>
          </cell>
          <cell r="C334">
            <v>0</v>
          </cell>
          <cell r="D334">
            <v>0</v>
          </cell>
          <cell r="E334">
            <v>0</v>
          </cell>
          <cell r="G334">
            <v>500000</v>
          </cell>
        </row>
        <row r="335">
          <cell r="D335" t="str">
            <v xml:space="preserve"> </v>
          </cell>
          <cell r="E335" t="str">
            <v xml:space="preserve"> </v>
          </cell>
        </row>
        <row r="337">
          <cell r="A337" t="str">
            <v xml:space="preserve"> </v>
          </cell>
          <cell r="B337">
            <v>5129088.0029800013</v>
          </cell>
          <cell r="C337">
            <v>302371.92160994117</v>
          </cell>
          <cell r="D337">
            <v>48913</v>
          </cell>
          <cell r="E337">
            <v>760198</v>
          </cell>
          <cell r="F337">
            <v>718464</v>
          </cell>
          <cell r="G337">
            <v>5522106.9245899431</v>
          </cell>
        </row>
        <row r="338">
          <cell r="G338" t="str">
            <v xml:space="preserve"> </v>
          </cell>
        </row>
        <row r="339">
          <cell r="G339" t="str">
            <v xml:space="preserve"> </v>
          </cell>
        </row>
        <row r="342">
          <cell r="A342" t="str">
            <v xml:space="preserve"> </v>
          </cell>
          <cell r="B342">
            <v>-32256864.391230099</v>
          </cell>
          <cell r="C342">
            <v>2433737.5900453655</v>
          </cell>
          <cell r="D342">
            <v>-14252015</v>
          </cell>
          <cell r="E342">
            <v>-2143594</v>
          </cell>
          <cell r="F342">
            <v>718463.96100002527</v>
          </cell>
          <cell r="G342">
            <v>-46937199.762184784</v>
          </cell>
        </row>
        <row r="343">
          <cell r="G343">
            <v>-46937199.762184754</v>
          </cell>
        </row>
        <row r="344">
          <cell r="G344" t="str">
            <v xml:space="preserve"> </v>
          </cell>
        </row>
        <row r="348">
          <cell r="B348" t="str">
            <v xml:space="preserve"> </v>
          </cell>
          <cell r="C348" t="str">
            <v xml:space="preserve"> </v>
          </cell>
          <cell r="D348" t="str">
            <v xml:space="preserve"> </v>
          </cell>
          <cell r="E348" t="str">
            <v xml:space="preserve"> </v>
          </cell>
        </row>
        <row r="351">
          <cell r="A351" t="str">
            <v>C.    R A Č U N    F I N A N C I R A N J A</v>
          </cell>
          <cell r="G351" t="str">
            <v xml:space="preserve"> </v>
          </cell>
        </row>
        <row r="352">
          <cell r="A352" t="str">
            <v>C.    GENERAL GOVERNMENT  F I N A N C I N G</v>
          </cell>
        </row>
        <row r="354">
          <cell r="A354" t="str">
            <v xml:space="preserve"> </v>
          </cell>
          <cell r="F354" t="str">
            <v>- V TISOČIH TOLARJEV</v>
          </cell>
        </row>
        <row r="355">
          <cell r="A355" t="str">
            <v xml:space="preserve"> </v>
          </cell>
        </row>
        <row r="356">
          <cell r="B356" t="str">
            <v>OCENE  REALIZACIJE ZA  LETO    2 0 0 0</v>
          </cell>
        </row>
        <row r="357">
          <cell r="A357" t="str">
            <v xml:space="preserve"> </v>
          </cell>
          <cell r="B357" t="str">
            <v xml:space="preserve"> </v>
          </cell>
          <cell r="C357" t="str">
            <v xml:space="preserve"> </v>
          </cell>
          <cell r="D357" t="str">
            <v xml:space="preserve"> </v>
          </cell>
          <cell r="E357" t="str">
            <v xml:space="preserve"> </v>
          </cell>
          <cell r="F357" t="str">
            <v>TRANSFERNI</v>
          </cell>
          <cell r="G357" t="str">
            <v>KONSOLIDIRANA</v>
          </cell>
        </row>
        <row r="358">
          <cell r="A358" t="str">
            <v>KONTO</v>
          </cell>
          <cell r="B358" t="str">
            <v>DRŽAVNI</v>
          </cell>
          <cell r="C358" t="str">
            <v>PRORAČUNI</v>
          </cell>
          <cell r="D358" t="str">
            <v>Z P I Z</v>
          </cell>
          <cell r="E358" t="str">
            <v>Z Z Z S</v>
          </cell>
          <cell r="F358" t="str">
            <v>TOKOVI</v>
          </cell>
          <cell r="G358" t="str">
            <v>GLOBALNA</v>
          </cell>
        </row>
        <row r="359">
          <cell r="A359" t="str">
            <v xml:space="preserve"> </v>
          </cell>
          <cell r="B359" t="str">
            <v>PRORAČUN</v>
          </cell>
          <cell r="C359" t="str">
            <v>OBČIN</v>
          </cell>
          <cell r="F359" t="str">
            <v xml:space="preserve">(SE </v>
          </cell>
          <cell r="G359" t="str">
            <v>BILANCA</v>
          </cell>
        </row>
        <row r="360">
          <cell r="F360" t="str">
            <v>KONSOLIDIRAJO)</v>
          </cell>
          <cell r="G360" t="str">
            <v>1 9 9 9</v>
          </cell>
        </row>
        <row r="361">
          <cell r="A361" t="str">
            <v xml:space="preserve"> </v>
          </cell>
          <cell r="B361" t="str">
            <v>(1)</v>
          </cell>
          <cell r="C361" t="str">
            <v>(2)</v>
          </cell>
          <cell r="D361" t="str">
            <v>(3)</v>
          </cell>
          <cell r="E361" t="str">
            <v>(3)</v>
          </cell>
          <cell r="F361" t="str">
            <v>(5)</v>
          </cell>
          <cell r="G361" t="str">
            <v>(6=1+2+3+4-5)</v>
          </cell>
        </row>
        <row r="362">
          <cell r="A362" t="str">
            <v xml:space="preserve"> </v>
          </cell>
          <cell r="B362">
            <v>164314949.47442999</v>
          </cell>
          <cell r="C362">
            <v>1604900</v>
          </cell>
          <cell r="D362">
            <v>23239000</v>
          </cell>
          <cell r="E362">
            <v>0</v>
          </cell>
          <cell r="F362">
            <v>0</v>
          </cell>
          <cell r="G362">
            <v>189158849.47442999</v>
          </cell>
        </row>
        <row r="363">
          <cell r="G363" t="str">
            <v xml:space="preserve"> </v>
          </cell>
        </row>
        <row r="364">
          <cell r="A364">
            <v>500</v>
          </cell>
          <cell r="B364">
            <v>80007169.862499997</v>
          </cell>
          <cell r="C364">
            <v>1604900</v>
          </cell>
          <cell r="D364">
            <v>23239000</v>
          </cell>
          <cell r="E364">
            <v>0</v>
          </cell>
          <cell r="G364">
            <v>104851069.8625</v>
          </cell>
        </row>
        <row r="366">
          <cell r="A366">
            <v>5000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A367">
            <v>5001</v>
          </cell>
          <cell r="B367">
            <v>14947770.170030002</v>
          </cell>
          <cell r="C367">
            <v>1037366</v>
          </cell>
          <cell r="D367">
            <v>23239000</v>
          </cell>
          <cell r="E367">
            <v>0</v>
          </cell>
          <cell r="G367">
            <v>39224136.170029998</v>
          </cell>
        </row>
        <row r="368">
          <cell r="A368">
            <v>5002</v>
          </cell>
          <cell r="B368">
            <v>0</v>
          </cell>
          <cell r="C368">
            <v>36000</v>
          </cell>
          <cell r="D368">
            <v>0</v>
          </cell>
          <cell r="E368">
            <v>0</v>
          </cell>
          <cell r="G368">
            <v>36000</v>
          </cell>
        </row>
        <row r="369">
          <cell r="A369">
            <v>5003</v>
          </cell>
          <cell r="B369">
            <v>0</v>
          </cell>
          <cell r="C369">
            <v>531534</v>
          </cell>
          <cell r="D369">
            <v>0</v>
          </cell>
          <cell r="E369">
            <v>0</v>
          </cell>
          <cell r="G369">
            <v>531534</v>
          </cell>
        </row>
        <row r="370">
          <cell r="A370">
            <v>500301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A371">
            <v>5004</v>
          </cell>
          <cell r="B371">
            <v>65059399.692469999</v>
          </cell>
          <cell r="C371">
            <v>0</v>
          </cell>
          <cell r="D371">
            <v>0</v>
          </cell>
          <cell r="E371">
            <v>0</v>
          </cell>
          <cell r="G371">
            <v>65059399.692469999</v>
          </cell>
        </row>
        <row r="372">
          <cell r="G372" t="str">
            <v xml:space="preserve"> </v>
          </cell>
        </row>
        <row r="373">
          <cell r="A373">
            <v>501</v>
          </cell>
          <cell r="B373">
            <v>84307779.611929998</v>
          </cell>
          <cell r="C373">
            <v>0</v>
          </cell>
          <cell r="D373">
            <v>0</v>
          </cell>
          <cell r="E373">
            <v>0</v>
          </cell>
          <cell r="G373">
            <v>84307779.611929998</v>
          </cell>
        </row>
        <row r="375">
          <cell r="A375">
            <v>5010</v>
          </cell>
          <cell r="B375">
            <v>3351980.6119299997</v>
          </cell>
          <cell r="C375">
            <v>0</v>
          </cell>
          <cell r="D375">
            <v>0</v>
          </cell>
          <cell r="E375">
            <v>0</v>
          </cell>
          <cell r="G375">
            <v>3351980.6119299997</v>
          </cell>
        </row>
        <row r="376">
          <cell r="A376">
            <v>5011</v>
          </cell>
          <cell r="B376">
            <v>402559</v>
          </cell>
          <cell r="C376">
            <v>0</v>
          </cell>
          <cell r="D376">
            <v>0</v>
          </cell>
          <cell r="E376">
            <v>0</v>
          </cell>
          <cell r="G376">
            <v>402559</v>
          </cell>
        </row>
        <row r="377">
          <cell r="A377">
            <v>5012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A378">
            <v>5013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A379">
            <v>5014</v>
          </cell>
          <cell r="B379">
            <v>80553240</v>
          </cell>
          <cell r="C379">
            <v>0</v>
          </cell>
          <cell r="D379">
            <v>0</v>
          </cell>
          <cell r="E379">
            <v>0</v>
          </cell>
          <cell r="G379">
            <v>80553240</v>
          </cell>
        </row>
        <row r="381">
          <cell r="A381" t="str">
            <v xml:space="preserve"> </v>
          </cell>
        </row>
        <row r="382">
          <cell r="A382" t="str">
            <v xml:space="preserve"> </v>
          </cell>
          <cell r="B382">
            <v>120606868.54439999</v>
          </cell>
          <cell r="C382">
            <v>3755735.6783083309</v>
          </cell>
          <cell r="D382">
            <v>9800000</v>
          </cell>
          <cell r="E382">
            <v>0</v>
          </cell>
          <cell r="F382">
            <v>718464</v>
          </cell>
          <cell r="G382">
            <v>131393927.86526833</v>
          </cell>
        </row>
        <row r="383">
          <cell r="G383" t="str">
            <v xml:space="preserve"> </v>
          </cell>
        </row>
        <row r="384">
          <cell r="A384">
            <v>550</v>
          </cell>
          <cell r="B384">
            <v>106146218.57404</v>
          </cell>
          <cell r="C384">
            <v>3755735.6783083309</v>
          </cell>
          <cell r="D384">
            <v>9800000</v>
          </cell>
          <cell r="E384">
            <v>0</v>
          </cell>
          <cell r="F384">
            <v>718464</v>
          </cell>
          <cell r="G384">
            <v>118983490.25234833</v>
          </cell>
        </row>
        <row r="386">
          <cell r="A386">
            <v>5500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G386">
            <v>0</v>
          </cell>
        </row>
        <row r="387">
          <cell r="A387">
            <v>5501</v>
          </cell>
          <cell r="B387">
            <v>22116318.402209997</v>
          </cell>
          <cell r="C387">
            <v>1234621.9665166084</v>
          </cell>
          <cell r="D387">
            <v>6100000</v>
          </cell>
          <cell r="E387">
            <v>0</v>
          </cell>
          <cell r="G387">
            <v>29450940.368726604</v>
          </cell>
        </row>
        <row r="388">
          <cell r="A388">
            <v>5502</v>
          </cell>
          <cell r="B388">
            <v>0</v>
          </cell>
          <cell r="C388">
            <v>1579577</v>
          </cell>
          <cell r="D388">
            <v>0</v>
          </cell>
          <cell r="E388">
            <v>0</v>
          </cell>
          <cell r="G388">
            <v>1579577</v>
          </cell>
        </row>
        <row r="389">
          <cell r="A389">
            <v>5503</v>
          </cell>
          <cell r="B389">
            <v>0</v>
          </cell>
          <cell r="C389">
            <v>682577.71179172269</v>
          </cell>
          <cell r="D389">
            <v>3700000</v>
          </cell>
          <cell r="E389">
            <v>0</v>
          </cell>
          <cell r="G389">
            <v>4382577.711791723</v>
          </cell>
        </row>
        <row r="390">
          <cell r="A390">
            <v>5503</v>
          </cell>
        </row>
        <row r="391">
          <cell r="A391">
            <v>5505</v>
          </cell>
          <cell r="B391">
            <v>718464</v>
          </cell>
          <cell r="C391">
            <v>0</v>
          </cell>
          <cell r="D391">
            <v>0</v>
          </cell>
          <cell r="E391">
            <v>0</v>
          </cell>
          <cell r="F391">
            <v>718464</v>
          </cell>
          <cell r="G391">
            <v>0</v>
          </cell>
        </row>
        <row r="392">
          <cell r="A392">
            <v>5504</v>
          </cell>
          <cell r="B392">
            <v>83311436.171829998</v>
          </cell>
          <cell r="C392">
            <v>258959</v>
          </cell>
          <cell r="D392">
            <v>0</v>
          </cell>
          <cell r="E392">
            <v>0</v>
          </cell>
          <cell r="G392">
            <v>83570395.171829998</v>
          </cell>
        </row>
        <row r="394">
          <cell r="A394">
            <v>551</v>
          </cell>
          <cell r="B394">
            <v>14460649.970359998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12410437.612919997</v>
          </cell>
        </row>
        <row r="396">
          <cell r="A396">
            <v>5510</v>
          </cell>
          <cell r="B396">
            <v>9675318.1717199981</v>
          </cell>
          <cell r="C396">
            <v>0</v>
          </cell>
          <cell r="D396">
            <v>0</v>
          </cell>
          <cell r="E396">
            <v>0</v>
          </cell>
          <cell r="G396">
            <v>9675318.1717199981</v>
          </cell>
        </row>
        <row r="397">
          <cell r="A397">
            <v>5511</v>
          </cell>
          <cell r="B397">
            <v>2602760.0715899998</v>
          </cell>
          <cell r="C397">
            <v>0</v>
          </cell>
          <cell r="D397">
            <v>0</v>
          </cell>
          <cell r="E397">
            <v>0</v>
          </cell>
          <cell r="G397">
            <v>2602760.0715899998</v>
          </cell>
        </row>
        <row r="398">
          <cell r="A398">
            <v>5512</v>
          </cell>
          <cell r="B398">
            <v>132359.36960999999</v>
          </cell>
          <cell r="C398">
            <v>0</v>
          </cell>
          <cell r="D398">
            <v>0</v>
          </cell>
          <cell r="E398">
            <v>0</v>
          </cell>
          <cell r="G398">
            <v>132359.36960999999</v>
          </cell>
        </row>
        <row r="399">
          <cell r="A399">
            <v>5513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G399">
            <v>0</v>
          </cell>
        </row>
        <row r="400">
          <cell r="A400">
            <v>5514</v>
          </cell>
          <cell r="B400">
            <v>2050212.3574399999</v>
          </cell>
          <cell r="C400">
            <v>0</v>
          </cell>
          <cell r="D400">
            <v>0</v>
          </cell>
          <cell r="E400">
            <v>0</v>
          </cell>
        </row>
        <row r="402">
          <cell r="A402" t="str">
            <v xml:space="preserve"> </v>
          </cell>
          <cell r="G402" t="str">
            <v xml:space="preserve"> </v>
          </cell>
        </row>
        <row r="403">
          <cell r="B403">
            <v>11451216.538799897</v>
          </cell>
          <cell r="C403">
            <v>282901.91173703549</v>
          </cell>
          <cell r="D403">
            <v>-813015</v>
          </cell>
          <cell r="E403">
            <v>-2143594</v>
          </cell>
          <cell r="F403">
            <v>-3.8999974727630615E-2</v>
          </cell>
          <cell r="G403">
            <v>10827721.846976951</v>
          </cell>
        </row>
        <row r="404">
          <cell r="A404" t="str">
            <v xml:space="preserve"> </v>
          </cell>
          <cell r="B404">
            <v>37385952.3942101</v>
          </cell>
          <cell r="C404">
            <v>-2131365.6684354255</v>
          </cell>
          <cell r="D404">
            <v>14300928</v>
          </cell>
          <cell r="E404">
            <v>2903792</v>
          </cell>
          <cell r="F404">
            <v>3.8999974727630615E-2</v>
          </cell>
          <cell r="G404">
            <v>52459306.686774641</v>
          </cell>
        </row>
        <row r="405">
          <cell r="G405" t="str">
            <v xml:space="preserve"> </v>
          </cell>
        </row>
        <row r="406">
          <cell r="B406" t="str">
            <v xml:space="preserve"> </v>
          </cell>
          <cell r="C406" t="str">
            <v xml:space="preserve"> </v>
          </cell>
          <cell r="G406" t="str">
            <v xml:space="preserve"> </v>
          </cell>
        </row>
      </sheetData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 xml:space="preserve"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 xml:space="preserve">  CPI inflation</v>
          </cell>
        </row>
        <row r="13">
          <cell r="A13" t="str">
            <v xml:space="preserve"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 xml:space="preserve">    12-month change</v>
          </cell>
          <cell r="D14">
            <v>10.199999999999999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 xml:space="preserve"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 xml:space="preserve"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4.5999999999999996</v>
          </cell>
        </row>
        <row r="17">
          <cell r="A17" t="str">
            <v xml:space="preserve"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 xml:space="preserve"> </v>
          </cell>
        </row>
        <row r="20">
          <cell r="A20" t="str">
            <v>Fiscal sector 3/</v>
          </cell>
        </row>
        <row r="21">
          <cell r="A21" t="str">
            <v xml:space="preserve">  Revenues</v>
          </cell>
          <cell r="D21">
            <v>43.9</v>
          </cell>
          <cell r="E21">
            <v>39.614958084338504</v>
          </cell>
          <cell r="F21">
            <v>38.622620161234991</v>
          </cell>
          <cell r="G21">
            <v>39.416899580093521</v>
          </cell>
        </row>
        <row r="22">
          <cell r="A22" t="str">
            <v xml:space="preserve">  Expenditures and net lending</v>
          </cell>
          <cell r="D22">
            <v>43.1</v>
          </cell>
          <cell r="E22">
            <v>41.621004797249405</v>
          </cell>
          <cell r="F22">
            <v>40.993229785459221</v>
          </cell>
          <cell r="G22">
            <v>42.021114540420967</v>
          </cell>
        </row>
        <row r="23">
          <cell r="A23" t="str">
            <v xml:space="preserve">  Overall Balance</v>
          </cell>
          <cell r="D23">
            <v>0.8</v>
          </cell>
          <cell r="E23">
            <v>-2.0060467129109076</v>
          </cell>
          <cell r="F23">
            <v>-2.3706096242242349</v>
          </cell>
          <cell r="G23">
            <v>-2.6042149603274525</v>
          </cell>
        </row>
        <row r="24">
          <cell r="A24" t="str">
            <v xml:space="preserve">    Excluding grants to transformation institutions</v>
          </cell>
        </row>
        <row r="25">
          <cell r="A25" t="str">
            <v xml:space="preserve">      to cover costs related to bad asset management</v>
          </cell>
          <cell r="E25">
            <v>-1.6429343998914263</v>
          </cell>
          <cell r="F25">
            <v>-1.3699965261405209</v>
          </cell>
          <cell r="G25">
            <v>-2.1944286225212979</v>
          </cell>
        </row>
        <row r="26">
          <cell r="A26" t="str">
            <v xml:space="preserve">  Gross debt </v>
          </cell>
          <cell r="D26">
            <v>18.100000000000001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 xml:space="preserve"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 xml:space="preserve">  Broad money </v>
          </cell>
          <cell r="D31">
            <v>19.899999999999999</v>
          </cell>
          <cell r="E31">
            <v>8.6999999999999993</v>
          </cell>
          <cell r="F31">
            <v>5.2</v>
          </cell>
          <cell r="G31">
            <v>8.1</v>
          </cell>
        </row>
        <row r="32">
          <cell r="A32" t="str">
            <v xml:space="preserve">  Credit to enterprises and households</v>
          </cell>
          <cell r="D32">
            <v>16.600000000000001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 xml:space="preserve">  Net foreign assets</v>
          </cell>
          <cell r="D33">
            <v>11.2</v>
          </cell>
          <cell r="E33">
            <v>20.100000000000001</v>
          </cell>
          <cell r="F33">
            <v>25.6</v>
          </cell>
          <cell r="G33">
            <v>33.200000000000003</v>
          </cell>
        </row>
        <row r="34">
          <cell r="A34" t="str">
            <v xml:space="preserve">  Velocity (percentage change, end-of-period)</v>
          </cell>
          <cell r="D34">
            <v>4</v>
          </cell>
          <cell r="E34">
            <v>-2.2999999999999998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 xml:space="preserve"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8.6999999999999993</v>
          </cell>
        </row>
        <row r="39">
          <cell r="A39" t="str">
            <v xml:space="preserve"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 xml:space="preserve">Balance of payments </v>
          </cell>
        </row>
        <row r="43">
          <cell r="A43" t="str">
            <v xml:space="preserve">  Merchandise exports</v>
          </cell>
          <cell r="D43">
            <v>16</v>
          </cell>
          <cell r="E43">
            <v>22.776700000000002</v>
          </cell>
          <cell r="F43">
            <v>26.351400000000002</v>
          </cell>
          <cell r="G43">
            <v>26.264599999999998</v>
          </cell>
        </row>
        <row r="44">
          <cell r="A44" t="str">
            <v xml:space="preserve">  Merchandise imports</v>
          </cell>
          <cell r="D44">
            <v>17.3</v>
          </cell>
          <cell r="E44">
            <v>27.3171</v>
          </cell>
          <cell r="F44">
            <v>28.904900000000001</v>
          </cell>
          <cell r="G44">
            <v>28.167200000000001</v>
          </cell>
        </row>
        <row r="45">
          <cell r="A45" t="str">
            <v xml:space="preserve">  Trade balance</v>
          </cell>
          <cell r="D45">
            <v>-1.3</v>
          </cell>
          <cell r="E45">
            <v>-4.5403999999999982</v>
          </cell>
          <cell r="F45">
            <v>-2.5535000000000001</v>
          </cell>
          <cell r="G45">
            <v>-1.9026000000000023</v>
          </cell>
        </row>
        <row r="46">
          <cell r="A46" t="str">
            <v xml:space="preserve"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 xml:space="preserve">    (Percent of GDP)</v>
          </cell>
          <cell r="D47">
            <v>-2</v>
          </cell>
          <cell r="E47">
            <v>-6.1035594439117942</v>
          </cell>
          <cell r="F47">
            <v>-2.396763610076186</v>
          </cell>
          <cell r="G47">
            <v>-2.9580687397708703</v>
          </cell>
        </row>
        <row r="48">
          <cell r="A48" t="str">
            <v xml:space="preserve">  Non-debt capital inflows (percent of GDP) 5/</v>
          </cell>
          <cell r="D48">
            <v>3</v>
          </cell>
          <cell r="E48">
            <v>3.2977468948123891</v>
          </cell>
          <cell r="F48">
            <v>6.8181348275858973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 xml:space="preserve">  Gross official reserves (end-of-period)</v>
          </cell>
          <cell r="D52">
            <v>6.2</v>
          </cell>
          <cell r="E52">
            <v>9.7739999999999991</v>
          </cell>
          <cell r="F52">
            <v>12.617000000000001</v>
          </cell>
          <cell r="G52">
            <v>12.824999999999999</v>
          </cell>
        </row>
        <row r="53">
          <cell r="A53" t="str">
            <v xml:space="preserve">   (In months of  imports of goods and services)</v>
          </cell>
          <cell r="D53">
            <v>4.3</v>
          </cell>
          <cell r="E53">
            <v>3.5850348453356156</v>
          </cell>
          <cell r="F53">
            <v>4.3751426796318507</v>
          </cell>
          <cell r="G53">
            <v>4.5273361083736594</v>
          </cell>
        </row>
        <row r="54">
          <cell r="A54" t="str">
            <v xml:space="preserve">  Total external debt (end-of-period)  7/</v>
          </cell>
          <cell r="D54">
            <v>10.7</v>
          </cell>
          <cell r="E54">
            <v>21.616499999999998</v>
          </cell>
          <cell r="F54">
            <v>24.348400000000002</v>
          </cell>
          <cell r="G54">
            <v>22.798399999999997</v>
          </cell>
        </row>
        <row r="55">
          <cell r="A55" t="str">
            <v xml:space="preserve"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44.877294053464261</v>
          </cell>
        </row>
        <row r="56">
          <cell r="A56" t="str">
            <v xml:space="preserve">  Short-term debt (convertible currencies, end-of-period)  7/</v>
          </cell>
          <cell r="D56">
            <v>2.9</v>
          </cell>
          <cell r="E56">
            <v>7.0591999999999997</v>
          </cell>
          <cell r="F56">
            <v>9.0919000000000008</v>
          </cell>
          <cell r="G56">
            <v>8.5187999999999988</v>
          </cell>
        </row>
        <row r="57">
          <cell r="A57" t="str">
            <v xml:space="preserve">  External debt service ratio in convertible currencies  7/</v>
          </cell>
        </row>
        <row r="58">
          <cell r="A58" t="str">
            <v xml:space="preserve"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 xml:space="preserve"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 xml:space="preserve">  Real effective (ULC-based)</v>
          </cell>
          <cell r="D63">
            <v>9.0117606701676003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 xml:space="preserve">  GDP in nominal terms</v>
          </cell>
        </row>
        <row r="67">
          <cell r="A67" t="str">
            <v xml:space="preserve">    (In US$ billions)</v>
          </cell>
          <cell r="D67">
            <v>39.799999999999997</v>
          </cell>
          <cell r="E67">
            <v>52.608646307244861</v>
          </cell>
          <cell r="F67">
            <v>55.729317417229232</v>
          </cell>
          <cell r="G67">
            <v>52.977132645044229</v>
          </cell>
        </row>
        <row r="68">
          <cell r="A68" t="str">
            <v xml:space="preserve">    (In CZK billions)</v>
          </cell>
          <cell r="D68">
            <v>1148.5999999999999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 xml:space="preserve"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  <sheetData sheetId="8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S8">
            <v>2006</v>
          </cell>
          <cell r="T8">
            <v>2007</v>
          </cell>
          <cell r="U8">
            <v>2008</v>
          </cell>
          <cell r="V8">
            <v>2009</v>
          </cell>
          <cell r="W8">
            <v>2010</v>
          </cell>
          <cell r="X8">
            <v>2011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27.827143186829524</v>
          </cell>
          <cell r="D12">
            <v>28.477824267660534</v>
          </cell>
          <cell r="E12">
            <v>31.072419950435865</v>
          </cell>
          <cell r="F12">
            <v>36.574292747427883</v>
          </cell>
          <cell r="G12">
            <v>40.264478031766188</v>
          </cell>
          <cell r="H12">
            <v>45.409712848704906</v>
          </cell>
          <cell r="I12">
            <v>46.054244929808483</v>
          </cell>
          <cell r="J12">
            <v>47.523120253755543</v>
          </cell>
          <cell r="K12">
            <v>52.299048021540614</v>
          </cell>
          <cell r="L12">
            <v>46.437884371086149</v>
          </cell>
          <cell r="M12">
            <v>37.800126732454714</v>
          </cell>
          <cell r="S12">
            <v>38.362436203717643</v>
          </cell>
          <cell r="T12">
            <v>38.406957404478156</v>
          </cell>
          <cell r="U12">
            <v>38.146187105693365</v>
          </cell>
          <cell r="V12">
            <v>36.808499323906979</v>
          </cell>
          <cell r="W12">
            <v>35.558309557314352</v>
          </cell>
          <cell r="X12">
            <v>34.529000742578553</v>
          </cell>
          <cell r="AA12">
            <v>-1.7918969785476864</v>
          </cell>
        </row>
        <row r="14">
          <cell r="A14">
            <v>2</v>
          </cell>
          <cell r="B14" t="str">
            <v>Change in external debt</v>
          </cell>
          <cell r="D14">
            <v>0.65068108083100995</v>
          </cell>
          <cell r="E14">
            <v>2.5945956827753314</v>
          </cell>
          <cell r="F14">
            <v>5.5018727969920178</v>
          </cell>
          <cell r="G14">
            <v>3.6901852843383054</v>
          </cell>
          <cell r="H14">
            <v>5.1452348169387179</v>
          </cell>
          <cell r="I14">
            <v>0.64453208110357707</v>
          </cell>
          <cell r="J14">
            <v>1.46887532394706</v>
          </cell>
          <cell r="K14">
            <v>4.7759277677850704</v>
          </cell>
          <cell r="L14">
            <v>-5.8611636504544649</v>
          </cell>
          <cell r="M14">
            <v>-8.6377576386314345</v>
          </cell>
          <cell r="S14">
            <v>0.56230947126292818</v>
          </cell>
          <cell r="T14">
            <v>4.452120076051358E-2</v>
          </cell>
          <cell r="U14">
            <v>-0.26077029878479152</v>
          </cell>
          <cell r="V14">
            <v>-1.3376877817863857</v>
          </cell>
          <cell r="W14">
            <v>-1.2501897665926265</v>
          </cell>
          <cell r="X14">
            <v>-1.0293088147357992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2.5155907450021102</v>
          </cell>
          <cell r="E15">
            <v>-1.6629987718349488</v>
          </cell>
          <cell r="F15">
            <v>-2.090591783671492</v>
          </cell>
          <cell r="G15">
            <v>6.2629521364405036</v>
          </cell>
          <cell r="H15">
            <v>6.4528783696999321</v>
          </cell>
          <cell r="I15">
            <v>-2.1706731470476841</v>
          </cell>
          <cell r="J15">
            <v>-3.8432895871342665</v>
          </cell>
          <cell r="K15">
            <v>7.4168454666967314</v>
          </cell>
          <cell r="L15">
            <v>-6.3385907149520051</v>
          </cell>
          <cell r="M15">
            <v>-11.519119623015765</v>
          </cell>
          <cell r="S15">
            <v>0.42302703127567698</v>
          </cell>
          <cell r="T15">
            <v>0.63506520301859881</v>
          </cell>
          <cell r="U15">
            <v>-0.66785436892264993</v>
          </cell>
          <cell r="V15">
            <v>-1.5555077461891385</v>
          </cell>
          <cell r="W15">
            <v>-1.5347336122325728</v>
          </cell>
          <cell r="X15">
            <v>-1.5222228799874453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2.9500705138157968</v>
          </cell>
          <cell r="E16">
            <v>2.6435604766287164</v>
          </cell>
          <cell r="F16">
            <v>3.538040599460019</v>
          </cell>
          <cell r="G16">
            <v>2.5657779902981943</v>
          </cell>
          <cell r="H16">
            <v>-3.895406019845713</v>
          </cell>
          <cell r="I16">
            <v>-4.0882190744706284</v>
          </cell>
          <cell r="J16">
            <v>-2.0265264117934039</v>
          </cell>
          <cell r="K16">
            <v>-1.5842426889007037</v>
          </cell>
          <cell r="L16">
            <v>-1.4885347019879471</v>
          </cell>
          <cell r="M16">
            <v>-1.4646583321137183</v>
          </cell>
          <cell r="S16">
            <v>0.42992179530000463</v>
          </cell>
          <cell r="T16">
            <v>0.62345597052561874</v>
          </cell>
          <cell r="U16">
            <v>0.5839605977487039</v>
          </cell>
          <cell r="V16">
            <v>0.27555274141605451</v>
          </cell>
          <cell r="W16">
            <v>0.2407546828294263</v>
          </cell>
          <cell r="X16">
            <v>0.25937471636527804</v>
          </cell>
          <cell r="Y16">
            <v>1.7918969785476864</v>
          </cell>
        </row>
        <row r="17">
          <cell r="A17">
            <v>5</v>
          </cell>
          <cell r="B17" t="str">
            <v>Deficit in balance of goods and services</v>
          </cell>
          <cell r="D17">
            <v>3.9608664324196017</v>
          </cell>
          <cell r="E17">
            <v>-3.4796248445492726</v>
          </cell>
          <cell r="F17">
            <v>-3.3729061676472778</v>
          </cell>
          <cell r="G17">
            <v>-3.2060102481046986</v>
          </cell>
          <cell r="H17">
            <v>-8.4798428565616959</v>
          </cell>
          <cell r="I17">
            <v>-10.212378201437215</v>
          </cell>
          <cell r="J17">
            <v>-7.7666073678079464</v>
          </cell>
          <cell r="K17">
            <v>-7.6148200625131821</v>
          </cell>
          <cell r="L17">
            <v>-6.9611039964526569</v>
          </cell>
          <cell r="M17">
            <v>-6.4358952596151333</v>
          </cell>
          <cell r="S17">
            <v>-4.2174776308203601</v>
          </cell>
          <cell r="T17">
            <v>-4.3446568370763874</v>
          </cell>
          <cell r="U17">
            <v>-3.5168279362037289</v>
          </cell>
          <cell r="V17">
            <v>-3.5279129148168131</v>
          </cell>
          <cell r="W17">
            <v>-3.6047560160212573</v>
          </cell>
          <cell r="X17">
            <v>-3.8126296595809919</v>
          </cell>
        </row>
        <row r="18">
          <cell r="A18">
            <v>6</v>
          </cell>
          <cell r="B18" t="str">
            <v>Exports</v>
          </cell>
          <cell r="C18">
            <v>13.103093361120566</v>
          </cell>
          <cell r="D18">
            <v>13.36046046502681</v>
          </cell>
          <cell r="E18">
            <v>13.134972090158284</v>
          </cell>
          <cell r="F18">
            <v>15.114023623695646</v>
          </cell>
          <cell r="G18">
            <v>14.747596544067695</v>
          </cell>
          <cell r="H18">
            <v>17.280052193586215</v>
          </cell>
          <cell r="I18">
            <v>20.101132871743602</v>
          </cell>
          <cell r="J18">
            <v>18.272643716278289</v>
          </cell>
          <cell r="K18">
            <v>19.864572856665035</v>
          </cell>
          <cell r="L18">
            <v>18.996571727027138</v>
          </cell>
          <cell r="M18">
            <v>18.194553293237256</v>
          </cell>
          <cell r="S18">
            <v>18.01940401077719</v>
          </cell>
          <cell r="T18">
            <v>18.511563328201756</v>
          </cell>
          <cell r="U18">
            <v>18.001409286695633</v>
          </cell>
          <cell r="V18">
            <v>18.490670415665349</v>
          </cell>
          <cell r="W18">
            <v>18.950518280149431</v>
          </cell>
          <cell r="X18">
            <v>19.703028249700498</v>
          </cell>
        </row>
        <row r="19">
          <cell r="A19">
            <v>7</v>
          </cell>
          <cell r="B19" t="str">
            <v xml:space="preserve">Imports </v>
          </cell>
          <cell r="D19">
            <v>17.321326897446411</v>
          </cell>
          <cell r="E19">
            <v>9.6553472456090113</v>
          </cell>
          <cell r="F19">
            <v>11.741117456048368</v>
          </cell>
          <cell r="G19">
            <v>11.541586295962997</v>
          </cell>
          <cell r="H19">
            <v>8.8002093370245191</v>
          </cell>
          <cell r="I19">
            <v>9.8887546703063869</v>
          </cell>
          <cell r="J19">
            <v>10.506036348470342</v>
          </cell>
          <cell r="K19">
            <v>12.249752794151853</v>
          </cell>
          <cell r="L19">
            <v>12.035467730574481</v>
          </cell>
          <cell r="M19">
            <v>11.758658033622122</v>
          </cell>
          <cell r="S19">
            <v>13.80192637995683</v>
          </cell>
          <cell r="T19">
            <v>14.166906491125369</v>
          </cell>
          <cell r="U19">
            <v>14.484581350491904</v>
          </cell>
          <cell r="V19">
            <v>14.962757500848536</v>
          </cell>
          <cell r="W19">
            <v>15.345762264128174</v>
          </cell>
          <cell r="X19">
            <v>15.890398590119506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-1.2249435894567466</v>
          </cell>
          <cell r="E20">
            <v>-2.7787779755663116</v>
          </cell>
          <cell r="F20">
            <v>-5.0517492114984872</v>
          </cell>
          <cell r="G20">
            <v>-2.2312266369523392</v>
          </cell>
          <cell r="H20">
            <v>-1.7213625282789431</v>
          </cell>
          <cell r="I20">
            <v>-2.6376295689416644</v>
          </cell>
          <cell r="J20">
            <v>-3.0484042579074391</v>
          </cell>
          <cell r="K20">
            <v>-1.7616416644231585</v>
          </cell>
          <cell r="L20">
            <v>-1.0431233239018987</v>
          </cell>
          <cell r="M20">
            <v>-2.536062120970223</v>
          </cell>
          <cell r="S20">
            <v>-2.2242392649417373</v>
          </cell>
          <cell r="T20">
            <v>-2.0233225857366341</v>
          </cell>
          <cell r="U20">
            <v>-2.1643698851007245</v>
          </cell>
          <cell r="V20">
            <v>-2.1891096614786472</v>
          </cell>
          <cell r="W20">
            <v>-2.2231514682321389</v>
          </cell>
          <cell r="X20">
            <v>-2.1373981249157614</v>
          </cell>
          <cell r="Y20">
            <v>-2.1373981249157614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1.0469220077109218</v>
          </cell>
          <cell r="E21">
            <v>2.7787779755663116</v>
          </cell>
          <cell r="F21">
            <v>5.0517492114984872</v>
          </cell>
          <cell r="G21">
            <v>2.2312266369523392</v>
          </cell>
          <cell r="H21">
            <v>1.7213625282789431</v>
          </cell>
          <cell r="I21">
            <v>2.6376295689416644</v>
          </cell>
          <cell r="J21">
            <v>3.0484042579074391</v>
          </cell>
          <cell r="K21">
            <v>1.7616416644231585</v>
          </cell>
          <cell r="L21">
            <v>1.0431233239018987</v>
          </cell>
          <cell r="M21">
            <v>2.536062120970223</v>
          </cell>
          <cell r="S21">
            <v>2.2242392649417373</v>
          </cell>
          <cell r="T21">
            <v>2.0233225857366341</v>
          </cell>
          <cell r="U21">
            <v>2.1643698851007245</v>
          </cell>
          <cell r="V21">
            <v>2.1891096614786472</v>
          </cell>
          <cell r="W21">
            <v>2.2231514682321389</v>
          </cell>
          <cell r="X21">
            <v>2.1373981249157614</v>
          </cell>
        </row>
        <row r="22">
          <cell r="A22" t="str">
            <v>hide</v>
          </cell>
          <cell r="B22" t="str">
            <v>Net portfolio investment,equity</v>
          </cell>
          <cell r="D22">
            <v>0.17802158174582483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0.79046382064306009</v>
          </cell>
          <cell r="E23">
            <v>-1.5277812728973537</v>
          </cell>
          <cell r="F23">
            <v>-0.57688317163302405</v>
          </cell>
          <cell r="G23">
            <v>5.9284007830946486</v>
          </cell>
          <cell r="H23">
            <v>12.069646917824588</v>
          </cell>
          <cell r="I23">
            <v>4.5551754963646092</v>
          </cell>
          <cell r="J23">
            <v>1.231641082566576</v>
          </cell>
          <cell r="K23">
            <v>10.762729820020594</v>
          </cell>
          <cell r="L23">
            <v>-3.8069326890621591</v>
          </cell>
          <cell r="M23">
            <v>-7.5183991699318238</v>
          </cell>
          <cell r="S23">
            <v>2.2173445009174095</v>
          </cell>
          <cell r="T23">
            <v>2.0349318182296141</v>
          </cell>
          <cell r="U23">
            <v>0.91255491842937064</v>
          </cell>
          <cell r="V23">
            <v>0.35804917387345414</v>
          </cell>
          <cell r="W23">
            <v>0.44766317317013982</v>
          </cell>
          <cell r="X23">
            <v>0.35580052856303801</v>
          </cell>
          <cell r="Y23">
            <v>0.34550114636807505</v>
          </cell>
        </row>
        <row r="24">
          <cell r="A24" t="str">
            <v>hide</v>
          </cell>
          <cell r="B24" t="str">
            <v>Denominator: 1+g+r+gr</v>
          </cell>
          <cell r="D24">
            <v>1.0523677390395292</v>
          </cell>
          <cell r="E24">
            <v>1.1362937126984194</v>
          </cell>
          <cell r="F24">
            <v>1.0980310692167397</v>
          </cell>
          <cell r="G24">
            <v>0.92317891156420873</v>
          </cell>
          <cell r="H24">
            <v>0.82139295787955102</v>
          </cell>
          <cell r="I24">
            <v>0.96995753887179526</v>
          </cell>
          <cell r="J24">
            <v>1.0489437125477905</v>
          </cell>
          <cell r="K24">
            <v>0.86751322901733152</v>
          </cell>
          <cell r="L24">
            <v>1.1481493764611281</v>
          </cell>
          <cell r="M24">
            <v>1.2728316963506765</v>
          </cell>
          <cell r="S24">
            <v>1.0097757027456906</v>
          </cell>
          <cell r="T24">
            <v>1.0024077788894341</v>
          </cell>
          <cell r="U24">
            <v>1.0375663615710768</v>
          </cell>
          <cell r="V24">
            <v>1.0574563311184948</v>
          </cell>
          <cell r="W24">
            <v>1.0577951371017122</v>
          </cell>
          <cell r="X24">
            <v>1.0610887317759343</v>
          </cell>
          <cell r="Y24">
            <v>1.0610887317759343</v>
          </cell>
        </row>
        <row r="25">
          <cell r="A25">
            <v>10</v>
          </cell>
          <cell r="B25" t="str">
            <v>Contribution from nominal interest rate</v>
          </cell>
          <cell r="D25">
            <v>2.1751932441746984</v>
          </cell>
          <cell r="E25">
            <v>1.8880155018602462</v>
          </cell>
          <cell r="F25">
            <v>2.1972300900851853</v>
          </cell>
          <cell r="G25">
            <v>2.884920323964534</v>
          </cell>
          <cell r="H25">
            <v>3.3143742376902647</v>
          </cell>
          <cell r="I25">
            <v>3.1487020390966287</v>
          </cell>
          <cell r="J25">
            <v>3.3805321035872917</v>
          </cell>
          <cell r="K25">
            <v>3.504990642287158</v>
          </cell>
          <cell r="L25">
            <v>2.9413803029138967</v>
          </cell>
          <cell r="M25">
            <v>2.435569453119637</v>
          </cell>
          <cell r="S25">
            <v>2.5979496801034268</v>
          </cell>
          <cell r="T25">
            <v>2.1707737659105324</v>
          </cell>
          <cell r="U25">
            <v>2.3231478470577671</v>
          </cell>
          <cell r="V25">
            <v>2.4380841098801538</v>
          </cell>
          <cell r="W25">
            <v>2.4651166296581692</v>
          </cell>
          <cell r="X25">
            <v>2.4077219784129658</v>
          </cell>
          <cell r="Y25">
            <v>2.3380254859006047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-1.3756500739943727</v>
          </cell>
          <cell r="E26">
            <v>-0.51523887317358985</v>
          </cell>
          <cell r="F26">
            <v>-0.97071502540586418</v>
          </cell>
          <cell r="G26">
            <v>-0.22573576848553051</v>
          </cell>
          <cell r="H26">
            <v>2.0607977923516989</v>
          </cell>
          <cell r="I26">
            <v>-1.3693086011474331</v>
          </cell>
          <cell r="J26">
            <v>-0.6460750920598235</v>
          </cell>
          <cell r="K26">
            <v>-1.0584688235787245</v>
          </cell>
          <cell r="L26">
            <v>-1.7494252388140368</v>
          </cell>
          <cell r="M26">
            <v>-1.3863891877543575</v>
          </cell>
          <cell r="S26">
            <v>-1.4973668519008954</v>
          </cell>
          <cell r="T26">
            <v>-1.5308115923130348</v>
          </cell>
          <cell r="U26">
            <v>-1.4806554578859941</v>
          </cell>
          <cell r="V26">
            <v>-1.4429413672466396</v>
          </cell>
          <cell r="W26">
            <v>-1.3918951990934589</v>
          </cell>
          <cell r="X26">
            <v>-1.3404462225435483</v>
          </cell>
          <cell r="Y26">
            <v>-1.3016442342116938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-9.0793495372656057E-3</v>
          </cell>
          <cell r="E27">
            <v>-2.9005579015840102</v>
          </cell>
          <cell r="F27">
            <v>-1.8033982363123451</v>
          </cell>
          <cell r="G27">
            <v>3.2692162276156456</v>
          </cell>
          <cell r="H27">
            <v>6.6944748877826248</v>
          </cell>
          <cell r="I27">
            <v>2.7757820584154138</v>
          </cell>
          <cell r="J27">
            <v>-1.5028159289608922</v>
          </cell>
          <cell r="K27">
            <v>8.3162080013121606</v>
          </cell>
          <cell r="L27">
            <v>-4.9988877531620188</v>
          </cell>
          <cell r="M27">
            <v>-8.5675794352971035</v>
          </cell>
          <cell r="S27">
            <v>1.1167616727148784</v>
          </cell>
          <cell r="T27">
            <v>1.3949696446321163</v>
          </cell>
          <cell r="U27">
            <v>7.0062529257597636E-2</v>
          </cell>
          <cell r="V27">
            <v>-0.63709356876006007</v>
          </cell>
          <cell r="W27">
            <v>-0.62555825739457049</v>
          </cell>
          <cell r="X27">
            <v>-0.71147522730637947</v>
          </cell>
          <cell r="Y27">
            <v>-0.69088010532083577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-1.8649096641711003</v>
          </cell>
          <cell r="E28">
            <v>4.2575944546102802</v>
          </cell>
          <cell r="F28">
            <v>7.5924645806635098</v>
          </cell>
          <cell r="G28">
            <v>-2.5727668521021982</v>
          </cell>
          <cell r="H28">
            <v>-1.3076435527612142</v>
          </cell>
          <cell r="I28">
            <v>2.8152052281512612</v>
          </cell>
          <cell r="J28">
            <v>5.3121649110813269</v>
          </cell>
          <cell r="K28">
            <v>-2.6409176989116609</v>
          </cell>
          <cell r="L28">
            <v>0.47742706449754024</v>
          </cell>
          <cell r="M28">
            <v>2.8813619843843306</v>
          </cell>
          <cell r="S28">
            <v>0.13928243998725121</v>
          </cell>
          <cell r="T28">
            <v>-0.59054400225808523</v>
          </cell>
          <cell r="U28">
            <v>0.40708407013785841</v>
          </cell>
          <cell r="V28">
            <v>0.21781996440275275</v>
          </cell>
          <cell r="W28">
            <v>0.28454384563994628</v>
          </cell>
          <cell r="X28">
            <v>0.49291406525164616</v>
          </cell>
          <cell r="Y28">
            <v>0</v>
          </cell>
        </row>
        <row r="30">
          <cell r="B30" t="str">
            <v>External debt-to-exports ratio (in percent)</v>
          </cell>
          <cell r="C30">
            <v>212.37079230006927</v>
          </cell>
          <cell r="D30">
            <v>213.15002085598692</v>
          </cell>
          <cell r="E30">
            <v>236.56251217859591</v>
          </cell>
          <cell r="F30">
            <v>241.98911989317656</v>
          </cell>
          <cell r="G30">
            <v>273.02400029354482</v>
          </cell>
          <cell r="H30">
            <v>262.78689635879397</v>
          </cell>
          <cell r="I30">
            <v>229.11268346744515</v>
          </cell>
          <cell r="J30">
            <v>260.07796677729397</v>
          </cell>
          <cell r="K30">
            <v>263.27798940812886</v>
          </cell>
          <cell r="L30">
            <v>244.45402590730211</v>
          </cell>
          <cell r="M30">
            <v>207.75517883423205</v>
          </cell>
          <cell r="S30">
            <v>212.89514448298914</v>
          </cell>
          <cell r="T30">
            <v>207.47549368759377</v>
          </cell>
          <cell r="U30">
            <v>211.9066707398637</v>
          </cell>
          <cell r="V30">
            <v>199.06525018542709</v>
          </cell>
          <cell r="W30">
            <v>187.63766263090281</v>
          </cell>
          <cell r="X30">
            <v>175.24717675367197</v>
          </cell>
        </row>
        <row r="32">
          <cell r="B32" t="str">
            <v>Gross external financing need (in billions of US dollars) 3/</v>
          </cell>
          <cell r="D32">
            <v>11.902903431120297</v>
          </cell>
          <cell r="E32">
            <v>16.156556433588076</v>
          </cell>
          <cell r="F32">
            <v>14.938820385104657</v>
          </cell>
          <cell r="G32">
            <v>13.928871145543585</v>
          </cell>
          <cell r="H32">
            <v>8.3624089357911302</v>
          </cell>
          <cell r="I32">
            <v>8.7420668794403174</v>
          </cell>
          <cell r="J32">
            <v>10.764463026050214</v>
          </cell>
          <cell r="K32">
            <v>13.221166021095659</v>
          </cell>
          <cell r="L32">
            <v>12.769018636732786</v>
          </cell>
          <cell r="M32">
            <v>12.459160155848535</v>
          </cell>
          <cell r="S32">
            <v>15.71926270793422</v>
          </cell>
          <cell r="T32">
            <v>15.665410145180729</v>
          </cell>
          <cell r="U32">
            <v>16.26746031902503</v>
          </cell>
          <cell r="V32">
            <v>17.560776988044715</v>
          </cell>
          <cell r="W32">
            <v>18.35981727621348</v>
          </cell>
          <cell r="X32">
            <v>19.702522674881639</v>
          </cell>
        </row>
        <row r="33">
          <cell r="B33" t="str">
            <v>in percent of GDP</v>
          </cell>
          <cell r="D33">
            <v>12.868599531303843</v>
          </cell>
          <cell r="E33">
            <v>16.127938498970661</v>
          </cell>
          <cell r="F33">
            <v>15.877870398278644</v>
          </cell>
          <cell r="G33">
            <v>15.289965510820011</v>
          </cell>
          <cell r="H33">
            <v>10.338290815625511</v>
          </cell>
          <cell r="I33">
            <v>11.142399997094715</v>
          </cell>
          <cell r="J33">
            <v>13.079911532749117</v>
          </cell>
          <cell r="K33">
            <v>18.518512063793203</v>
          </cell>
          <cell r="L33">
            <v>15.577417381349324</v>
          </cell>
          <cell r="M33">
            <v>11.94141309964313</v>
          </cell>
          <cell r="O33" t="str">
            <v>10-Year</v>
          </cell>
          <cell r="Q33" t="str">
            <v>10-Year</v>
          </cell>
          <cell r="S33">
            <v>14.920185054561713</v>
          </cell>
          <cell r="T33">
            <v>14.833354610832055</v>
          </cell>
          <cell r="U33">
            <v>14.845727414903282</v>
          </cell>
          <cell r="V33">
            <v>15.155246759834155</v>
          </cell>
          <cell r="W33">
            <v>14.979112165640679</v>
          </cell>
          <cell r="X33">
            <v>15.149135553183534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81.707227570937263</v>
          </cell>
          <cell r="D37">
            <v>92.495717208120297</v>
          </cell>
          <cell r="E37">
            <v>100.1774432275969</v>
          </cell>
          <cell r="F37">
            <v>94.085793688832538</v>
          </cell>
          <cell r="G37">
            <v>91.098120108163485</v>
          </cell>
          <cell r="H37">
            <v>80.887731685318911</v>
          </cell>
          <cell r="I37">
            <v>78.457665150414059</v>
          </cell>
          <cell r="J37">
            <v>82.29767456070671</v>
          </cell>
          <cell r="K37">
            <v>71.394321398776185</v>
          </cell>
          <cell r="L37">
            <v>81.971345596870236</v>
          </cell>
          <cell r="M37">
            <v>104.33572686821191</v>
          </cell>
          <cell r="S37">
            <v>105.35568191983113</v>
          </cell>
          <cell r="T37">
            <v>105.60935510663963</v>
          </cell>
          <cell r="U37">
            <v>109.5767143258639</v>
          </cell>
          <cell r="V37">
            <v>115.87259030704746</v>
          </cell>
          <cell r="W37">
            <v>122.56946255017381</v>
          </cell>
          <cell r="X37">
            <v>130.05707557182183</v>
          </cell>
          <cell r="Y37">
            <v>138.00209737699129</v>
          </cell>
        </row>
        <row r="38">
          <cell r="B38" t="str">
            <v>Real GDP growth (in percent)</v>
          </cell>
          <cell r="D38">
            <v>5.2024375925308952</v>
          </cell>
          <cell r="E38">
            <v>2.0558547121516613</v>
          </cell>
          <cell r="F38">
            <v>3.4302936782888205</v>
          </cell>
          <cell r="G38">
            <v>0.56978408985430828</v>
          </cell>
          <cell r="H38">
            <v>-4.2040152436993106</v>
          </cell>
          <cell r="I38">
            <v>2.9248614831591579</v>
          </cell>
          <cell r="J38">
            <v>1.4715177866508666</v>
          </cell>
          <cell r="K38">
            <v>1.9321873270398138</v>
          </cell>
          <cell r="L38">
            <v>3.8406081431585637</v>
          </cell>
          <cell r="M38">
            <v>3.8000010671251472</v>
          </cell>
          <cell r="O38">
            <v>2.1023530636259924</v>
          </cell>
          <cell r="Q38">
            <v>2.5927705138243669</v>
          </cell>
          <cell r="S38">
            <v>3.9999989308187711</v>
          </cell>
          <cell r="T38">
            <v>4.0000000000000036</v>
          </cell>
          <cell r="U38">
            <v>4.0000000000000036</v>
          </cell>
          <cell r="V38">
            <v>4.0000000000000036</v>
          </cell>
          <cell r="W38">
            <v>4.0000000000000036</v>
          </cell>
          <cell r="X38">
            <v>4.0000000000000036</v>
          </cell>
          <cell r="Y38">
            <v>4.0000000000000036</v>
          </cell>
          <cell r="AA38">
            <v>4.0000000000000036</v>
          </cell>
        </row>
        <row r="39">
          <cell r="B39" t="str">
            <v>Exchange rate appreciation (US dollar value of local currency, change in percent)</v>
          </cell>
          <cell r="D39">
            <v>-15.833544271756207</v>
          </cell>
          <cell r="E39">
            <v>-4.7301108491746398</v>
          </cell>
          <cell r="F39">
            <v>-9.1393437237915265</v>
          </cell>
          <cell r="G39">
            <v>-20.020542863885392</v>
          </cell>
          <cell r="H39">
            <v>-23.866322974537969</v>
          </cell>
          <cell r="I39">
            <v>-15.943530805049377</v>
          </cell>
          <cell r="J39">
            <v>-2.706029207657179</v>
          </cell>
          <cell r="K39">
            <v>-20.022759085308184</v>
          </cell>
          <cell r="L39">
            <v>3.1163950889241621</v>
          </cell>
          <cell r="M39">
            <v>16.255256826027818</v>
          </cell>
          <cell r="O39">
            <v>-9.2890531866208494</v>
          </cell>
          <cell r="Q39">
            <v>12.474578760318973</v>
          </cell>
          <cell r="S39">
            <v>-6.9211955886601784</v>
          </cell>
          <cell r="T39">
            <v>-8.2899294418391278</v>
          </cell>
          <cell r="U39">
            <v>-3.9094667116496118</v>
          </cell>
          <cell r="V39">
            <v>-1.4623929276467051</v>
          </cell>
          <cell r="W39">
            <v>-1.2513873295957101</v>
          </cell>
          <cell r="X39">
            <v>-0.94391970054537033</v>
          </cell>
          <cell r="Y39">
            <v>-0.94391970054537033</v>
          </cell>
          <cell r="AA39">
            <v>-3.171419222255305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18.850957257864987</v>
          </cell>
          <cell r="E40">
            <v>16.868378789801476</v>
          </cell>
          <cell r="F40">
            <v>16.839852933650889</v>
          </cell>
          <cell r="G40">
            <v>14.773045408734209</v>
          </cell>
          <cell r="H40">
            <v>12.622940834170926</v>
          </cell>
          <cell r="I40">
            <v>12.114371909063681</v>
          </cell>
          <cell r="J40">
            <v>6.248326749264943</v>
          </cell>
          <cell r="K40">
            <v>6.4138962871332472</v>
          </cell>
          <cell r="L40">
            <v>7.2268257111746337</v>
          </cell>
          <cell r="M40">
            <v>5.477790491049972</v>
          </cell>
          <cell r="O40">
            <v>11.743638637190895</v>
          </cell>
          <cell r="Q40">
            <v>5.0673609055697169</v>
          </cell>
          <cell r="S40">
            <v>4.3135643865808815</v>
          </cell>
          <cell r="T40">
            <v>5.097905571479644</v>
          </cell>
          <cell r="U40">
            <v>3.8250001230937469</v>
          </cell>
          <cell r="V40">
            <v>3.187500080166128</v>
          </cell>
          <cell r="W40">
            <v>2.9999998224260915</v>
          </cell>
          <cell r="X40">
            <v>2.9999999619656492</v>
          </cell>
          <cell r="Y40">
            <v>2.9999999619656492</v>
          </cell>
          <cell r="AA40">
            <v>3.6220811118262519</v>
          </cell>
        </row>
        <row r="41">
          <cell r="B41" t="str">
            <v>GDP deflator in US dollars (change in percent)</v>
          </cell>
          <cell r="D41">
            <v>3.2638323034883676E-2</v>
          </cell>
          <cell r="E41">
            <v>11.340374925410558</v>
          </cell>
          <cell r="F41">
            <v>6.1614571676720242</v>
          </cell>
          <cell r="G41">
            <v>-8.2051413435080711</v>
          </cell>
          <cell r="H41">
            <v>-14.256013968735115</v>
          </cell>
          <cell r="I41">
            <v>-5.7606175131455162</v>
          </cell>
          <cell r="J41">
            <v>3.3732159947827967</v>
          </cell>
          <cell r="K41">
            <v>-14.893101799729159</v>
          </cell>
          <cell r="L41">
            <v>10.568437241646954</v>
          </cell>
          <cell r="M41">
            <v>22.623476229789684</v>
          </cell>
          <cell r="O41">
            <v>1.0984725257219039</v>
          </cell>
          <cell r="Q41">
            <v>12.087375907357632</v>
          </cell>
          <cell r="S41">
            <v>-2.9061814301173494</v>
          </cell>
          <cell r="T41">
            <v>-3.6146366452467271</v>
          </cell>
          <cell r="U41">
            <v>-0.23400369508876917</v>
          </cell>
          <cell r="V41">
            <v>1.678493376778345</v>
          </cell>
          <cell r="W41">
            <v>1.7110708751646442</v>
          </cell>
          <cell r="X41">
            <v>2.0277626707629226</v>
          </cell>
          <cell r="Y41">
            <v>2.0277626707629226</v>
          </cell>
          <cell r="AA41">
            <v>0.31373731647408309</v>
          </cell>
        </row>
        <row r="42">
          <cell r="B42" t="str">
            <v>Nominal external interest rate (in percent)</v>
          </cell>
          <cell r="D42">
            <v>8.2261523613017147</v>
          </cell>
          <cell r="E42">
            <v>7.5333709628835681</v>
          </cell>
          <cell r="F42">
            <v>7.7645285078531066</v>
          </cell>
          <cell r="G42">
            <v>7.2818840900603377</v>
          </cell>
          <cell r="H42">
            <v>6.7613037389144361</v>
          </cell>
          <cell r="I42">
            <v>6.7256696615950364</v>
          </cell>
          <cell r="J42">
            <v>7.699589691522041</v>
          </cell>
          <cell r="K42">
            <v>6.3982030925795019</v>
          </cell>
          <cell r="L42">
            <v>6.4573717658009313</v>
          </cell>
          <cell r="M42">
            <v>6.6757347811571908</v>
          </cell>
          <cell r="O42">
            <v>7.1523808653667853</v>
          </cell>
          <cell r="Q42">
            <v>0.632728572841883</v>
          </cell>
          <cell r="S42">
            <v>6.9400467424147756</v>
          </cell>
          <cell r="T42">
            <v>5.6722166903126876</v>
          </cell>
          <cell r="U42">
            <v>6.2759984699604416</v>
          </cell>
          <cell r="V42">
            <v>6.7586505320930854</v>
          </cell>
          <cell r="W42">
            <v>7.0842018314703612</v>
          </cell>
          <cell r="X42">
            <v>7.1848372218744379</v>
          </cell>
          <cell r="Y42">
            <v>7.1848372218744379</v>
          </cell>
          <cell r="AA42">
            <v>6.5951809491422022</v>
          </cell>
        </row>
        <row r="43">
          <cell r="B43" t="str">
            <v>Growth of exports (US dollar terms, in percent)</v>
          </cell>
          <cell r="D43">
            <v>15.4273540668169</v>
          </cell>
          <cell r="E43">
            <v>6.477059015827713</v>
          </cell>
          <cell r="F43">
            <v>8.0699752548217809</v>
          </cell>
          <cell r="G43">
            <v>-5.522908847250485</v>
          </cell>
          <cell r="H43">
            <v>4.0392095060575839</v>
          </cell>
          <cell r="I43">
            <v>12.830940267924063</v>
          </cell>
          <cell r="J43">
            <v>-4.6472909755288399</v>
          </cell>
          <cell r="K43">
            <v>-5.6908238922011911</v>
          </cell>
          <cell r="L43">
            <v>9.7979913319264931</v>
          </cell>
          <cell r="M43">
            <v>21.909386942831087</v>
          </cell>
          <cell r="O43">
            <v>6.26908926712251</v>
          </cell>
          <cell r="Q43">
            <v>9.3898329726107885</v>
          </cell>
          <cell r="S43">
            <v>5.5129399861186812E-3</v>
          </cell>
          <cell r="T43">
            <v>2.9786283081039588</v>
          </cell>
          <cell r="U43">
            <v>0.89724139232363331</v>
          </cell>
          <cell r="V43">
            <v>8.6196985261700387</v>
          </cell>
          <cell r="W43">
            <v>8.4101637835497058</v>
          </cell>
          <cell r="X43">
            <v>10.322371919082185</v>
          </cell>
          <cell r="AA43">
            <v>6.2456207858459036</v>
          </cell>
        </row>
        <row r="44">
          <cell r="B44" t="str">
            <v>Growth of imports  (US dollar terms, in percent)</v>
          </cell>
          <cell r="D44">
            <v>15.149557118289669</v>
          </cell>
          <cell r="E44">
            <v>-39.628070199976783</v>
          </cell>
          <cell r="F44">
            <v>14.207768227972828</v>
          </cell>
          <cell r="G44">
            <v>-4.8209353473688381</v>
          </cell>
          <cell r="H44">
            <v>-32.298117956247687</v>
          </cell>
          <cell r="I44">
            <v>8.9936815725844887</v>
          </cell>
          <cell r="J44">
            <v>11.442149582471828</v>
          </cell>
          <cell r="K44">
            <v>1.1496843209189533</v>
          </cell>
          <cell r="L44">
            <v>12.806478648893282</v>
          </cell>
          <cell r="M44">
            <v>24.355720831037075</v>
          </cell>
          <cell r="O44">
            <v>1.1357916798574816</v>
          </cell>
          <cell r="Q44">
            <v>21.149208607026498</v>
          </cell>
          <cell r="S44">
            <v>18.524153604219642</v>
          </cell>
          <cell r="T44">
            <v>2.891559327008264</v>
          </cell>
          <cell r="U44">
            <v>6.083246756267191</v>
          </cell>
          <cell r="V44">
            <v>9.2365893593858939</v>
          </cell>
          <cell r="W44">
            <v>8.4871735520220213</v>
          </cell>
          <cell r="X44">
            <v>9.8747823483366304</v>
          </cell>
          <cell r="AA44">
            <v>7.3146702686039999</v>
          </cell>
        </row>
        <row r="45">
          <cell r="B45" t="str">
            <v xml:space="preserve">Current account balance, excluding interest payments </v>
          </cell>
          <cell r="D45">
            <v>-2.9500705138157968</v>
          </cell>
          <cell r="E45">
            <v>-2.6435604766287164</v>
          </cell>
          <cell r="F45">
            <v>-3.538040599460019</v>
          </cell>
          <cell r="G45">
            <v>-2.5657779902981943</v>
          </cell>
          <cell r="H45">
            <v>3.895406019845713</v>
          </cell>
          <cell r="I45">
            <v>4.0882190744706284</v>
          </cell>
          <cell r="J45">
            <v>2.0265264117934039</v>
          </cell>
          <cell r="K45">
            <v>1.5842426889007037</v>
          </cell>
          <cell r="L45">
            <v>1.4885347019879471</v>
          </cell>
          <cell r="M45">
            <v>1.4646583321137183</v>
          </cell>
          <cell r="O45">
            <v>0.28501376489093888</v>
          </cell>
          <cell r="Q45">
            <v>2.9220476950900864</v>
          </cell>
          <cell r="S45">
            <v>-0.42992179530000463</v>
          </cell>
          <cell r="T45">
            <v>-0.62345597052561874</v>
          </cell>
          <cell r="U45">
            <v>-0.5839605977487039</v>
          </cell>
          <cell r="V45">
            <v>-0.27555274141605451</v>
          </cell>
          <cell r="W45">
            <v>-0.2407546828294263</v>
          </cell>
          <cell r="X45">
            <v>-0.25937471636527804</v>
          </cell>
          <cell r="AA45">
            <v>-0.39661974177701625</v>
          </cell>
        </row>
        <row r="46">
          <cell r="B46" t="str">
            <v xml:space="preserve">Net non-debt creating capital inflows </v>
          </cell>
          <cell r="D46">
            <v>1.2249435894567466</v>
          </cell>
          <cell r="E46">
            <v>2.7787779755663116</v>
          </cell>
          <cell r="F46">
            <v>5.0517492114984872</v>
          </cell>
          <cell r="G46">
            <v>2.2312266369523392</v>
          </cell>
          <cell r="H46">
            <v>1.7213625282789431</v>
          </cell>
          <cell r="I46">
            <v>2.6376295689416644</v>
          </cell>
          <cell r="J46">
            <v>3.0484042579074391</v>
          </cell>
          <cell r="K46">
            <v>1.7616416644231585</v>
          </cell>
          <cell r="L46">
            <v>1.0431233239018987</v>
          </cell>
          <cell r="M46">
            <v>2.536062120970223</v>
          </cell>
          <cell r="O46">
            <v>2.4034920877897212</v>
          </cell>
          <cell r="Q46">
            <v>1.144500861411893</v>
          </cell>
          <cell r="S46">
            <v>2.2242392649417373</v>
          </cell>
          <cell r="T46">
            <v>2.0233225857366341</v>
          </cell>
          <cell r="U46">
            <v>2.1643698851007245</v>
          </cell>
          <cell r="V46">
            <v>2.1891096614786472</v>
          </cell>
          <cell r="W46">
            <v>2.2231514682321389</v>
          </cell>
          <cell r="X46">
            <v>2.1373981249157614</v>
          </cell>
          <cell r="AA46">
            <v>2.1474703450927812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38.362436203717643</v>
          </cell>
          <cell r="T52">
            <v>36.517410581820911</v>
          </cell>
          <cell r="U52">
            <v>35.596738813813253</v>
          </cell>
          <cell r="V52">
            <v>34.47368961576715</v>
          </cell>
          <cell r="W52">
            <v>33.382665120145923</v>
          </cell>
          <cell r="X52">
            <v>32.479239090583306</v>
          </cell>
          <cell r="AA52">
            <v>-1.1718830177957513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B. Bound Tests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B1. Nominal interest rate is at baseline plus one-half standard deviation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B3. Non-interest current account is at baseline minus one-half standard deviations</v>
          </cell>
          <cell r="S58">
            <v>38.362436203717643</v>
          </cell>
          <cell r="T58">
            <v>39.867981252023199</v>
          </cell>
          <cell r="U58">
            <v>41.102948940827886</v>
          </cell>
          <cell r="V58">
            <v>41.254037875555525</v>
          </cell>
          <cell r="W58">
            <v>41.518938379509017</v>
          </cell>
          <cell r="X58">
            <v>42.010296148767431</v>
          </cell>
          <cell r="AA58">
            <v>-1.7170382776421289</v>
          </cell>
        </row>
        <row r="59">
          <cell r="B59" t="str">
            <v>B4. Combination of B1-B3 using 1/4 standard deviation shocks</v>
          </cell>
          <cell r="S59">
            <v>38.362436203717643</v>
          </cell>
          <cell r="T59">
            <v>39.435287130689105</v>
          </cell>
          <cell r="U59">
            <v>40.221021074611002</v>
          </cell>
          <cell r="V59">
            <v>39.911150563619607</v>
          </cell>
          <cell r="W59">
            <v>39.693516525364224</v>
          </cell>
          <cell r="X59">
            <v>39.694851118100829</v>
          </cell>
          <cell r="AA59">
            <v>-1.4970944791441685</v>
          </cell>
        </row>
        <row r="60">
          <cell r="B60" t="str">
            <v>B5. One time 30 percent real depreciation in 2006</v>
          </cell>
          <cell r="S60">
            <v>38.362436203717643</v>
          </cell>
          <cell r="T60">
            <v>53.813861201643761</v>
          </cell>
          <cell r="U60">
            <v>53.193309786544049</v>
          </cell>
          <cell r="V60">
            <v>51.182611620582676</v>
          </cell>
          <cell r="W60">
            <v>49.306492268877761</v>
          </cell>
          <cell r="X60">
            <v>47.735491001450598</v>
          </cell>
          <cell r="AA60">
            <v>-2.5426090836976432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US dollar terms, 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dollar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  <row r="71">
          <cell r="B71" t="str">
            <v>at their levels of the last projection year.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--. Country: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O8">
            <v>2006</v>
          </cell>
          <cell r="P8">
            <v>2007</v>
          </cell>
          <cell r="Q8">
            <v>2008</v>
          </cell>
          <cell r="R8">
            <v>2009</v>
          </cell>
          <cell r="S8">
            <v>2010</v>
          </cell>
          <cell r="T8">
            <v>2011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11.902903431120297</v>
          </cell>
          <cell r="E12">
            <v>16.156556433588076</v>
          </cell>
          <cell r="F12">
            <v>14.938820385104657</v>
          </cell>
          <cell r="G12">
            <v>13.928871145543585</v>
          </cell>
          <cell r="H12">
            <v>8.3624089357911302</v>
          </cell>
          <cell r="I12">
            <v>8.7420668794403174</v>
          </cell>
          <cell r="J12">
            <v>10.764463026050214</v>
          </cell>
          <cell r="K12">
            <v>13.221166021095659</v>
          </cell>
          <cell r="L12">
            <v>12.769018636732786</v>
          </cell>
          <cell r="M12">
            <v>12.459160155848535</v>
          </cell>
          <cell r="O12">
            <v>15.71926270793422</v>
          </cell>
          <cell r="P12">
            <v>15.665410145180729</v>
          </cell>
          <cell r="Q12">
            <v>16.26746031902503</v>
          </cell>
          <cell r="R12">
            <v>17.560776988044715</v>
          </cell>
          <cell r="S12">
            <v>18.35981727621348</v>
          </cell>
          <cell r="T12">
            <v>19.702522674881639</v>
          </cell>
        </row>
        <row r="13">
          <cell r="B13" t="str">
            <v>in percent of GDP</v>
          </cell>
          <cell r="D13">
            <v>12.868599531303843</v>
          </cell>
          <cell r="E13">
            <v>16.127938498970661</v>
          </cell>
          <cell r="F13">
            <v>15.877870398278644</v>
          </cell>
          <cell r="G13">
            <v>15.289965510820011</v>
          </cell>
          <cell r="H13">
            <v>10.338290815625511</v>
          </cell>
          <cell r="I13">
            <v>11.142399997094715</v>
          </cell>
          <cell r="J13">
            <v>13.079911532749117</v>
          </cell>
          <cell r="K13">
            <v>18.518512063793203</v>
          </cell>
          <cell r="L13">
            <v>15.577417381349324</v>
          </cell>
          <cell r="M13">
            <v>11.94141309964313</v>
          </cell>
          <cell r="O13">
            <v>14.920185054561713</v>
          </cell>
          <cell r="P13">
            <v>14.833354610832055</v>
          </cell>
          <cell r="Q13">
            <v>14.845727414903282</v>
          </cell>
          <cell r="R13">
            <v>15.155246759834155</v>
          </cell>
          <cell r="S13">
            <v>14.979112165640679</v>
          </cell>
          <cell r="T13">
            <v>15.149135553183534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15.71926270793422</v>
          </cell>
          <cell r="P20">
            <v>15.071303921348086</v>
          </cell>
          <cell r="Q20">
            <v>15.073083911987634</v>
          </cell>
          <cell r="R20">
            <v>16.069170061389251</v>
          </cell>
          <cell r="S20">
            <v>16.339335382450585</v>
          </cell>
          <cell r="T20">
            <v>17.047037299397999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15.71926270793422</v>
          </cell>
          <cell r="P26">
            <v>15.827014674736052</v>
          </cell>
          <cell r="Q26">
            <v>16.480580992588948</v>
          </cell>
          <cell r="R26">
            <v>17.845234669402966</v>
          </cell>
          <cell r="S26">
            <v>18.718747899794696</v>
          </cell>
          <cell r="T26">
            <v>20.152173359418743</v>
          </cell>
        </row>
        <row r="27">
          <cell r="B27" t="str">
            <v>B2. Real GDP growth is at baseline minus one-half standard deviations</v>
          </cell>
          <cell r="O27">
            <v>15.71926270793422</v>
          </cell>
          <cell r="P27">
            <v>15.655034647860722</v>
          </cell>
          <cell r="Q27">
            <v>16.244172896959885</v>
          </cell>
          <cell r="R27">
            <v>17.535080813597546</v>
          </cell>
          <cell r="S27">
            <v>18.324396914440758</v>
          </cell>
          <cell r="T27">
            <v>19.650290535757751</v>
          </cell>
        </row>
        <row r="28">
          <cell r="B28" t="str">
            <v>B3. Non-interest current account is at baseline minus one-half standard deviations</v>
          </cell>
          <cell r="O28">
            <v>15.71926270793422</v>
          </cell>
          <cell r="P28">
            <v>17.61597185630017</v>
          </cell>
          <cell r="Q28">
            <v>18.900297166103066</v>
          </cell>
          <cell r="R28">
            <v>21.127290789891287</v>
          </cell>
          <cell r="S28">
            <v>22.943489867158064</v>
          </cell>
          <cell r="T28">
            <v>25.546854191073582</v>
          </cell>
        </row>
        <row r="29">
          <cell r="B29" t="str">
            <v>B4. Combination of B1-B3 using 1/4 standard deviation shocks</v>
          </cell>
          <cell r="O29">
            <v>15.71926270793422</v>
          </cell>
          <cell r="P29">
            <v>16.710226960499956</v>
          </cell>
          <cell r="Q29">
            <v>17.665684899811922</v>
          </cell>
          <cell r="R29">
            <v>19.450088642104429</v>
          </cell>
          <cell r="S29">
            <v>20.776926302188706</v>
          </cell>
          <cell r="T29">
            <v>22.769202611448801</v>
          </cell>
        </row>
        <row r="30">
          <cell r="B30" t="str">
            <v>B5. One time 30 percent nominal depreciation in 2006</v>
          </cell>
          <cell r="O30">
            <v>15.71926270793422</v>
          </cell>
          <cell r="P30">
            <v>15.382683416381989</v>
          </cell>
          <cell r="Q30">
            <v>15.896303232028647</v>
          </cell>
          <cell r="R30">
            <v>17.205881419937587</v>
          </cell>
          <cell r="S30">
            <v>17.949629032244427</v>
          </cell>
          <cell r="T30">
            <v>19.199984818557894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B2. Real GDP growth is at baseline minus one-half standard deviations</v>
          </cell>
          <cell r="O43">
            <v>14.920185054561713</v>
          </cell>
          <cell r="P43">
            <v>15.010641491220122</v>
          </cell>
          <cell r="Q43">
            <v>15.201083672016411</v>
          </cell>
          <cell r="R43">
            <v>15.713389878471162</v>
          </cell>
          <cell r="S43">
            <v>15.71946817072099</v>
          </cell>
          <cell r="T43">
            <v>16.086925178614116</v>
          </cell>
        </row>
        <row r="44">
          <cell r="B44" t="str">
            <v>B3. Non-interest current account is at baseline minus one-half standard deviations</v>
          </cell>
          <cell r="O44">
            <v>14.920185054561713</v>
          </cell>
          <cell r="P44">
            <v>16.680313821168916</v>
          </cell>
          <cell r="Q44">
            <v>17.248461301638006</v>
          </cell>
          <cell r="R44">
            <v>18.233208331587896</v>
          </cell>
          <cell r="S44">
            <v>18.718765171843799</v>
          </cell>
          <cell r="T44">
            <v>19.642802268736055</v>
          </cell>
        </row>
        <row r="45">
          <cell r="B45" t="str">
            <v>B4. Combination of B1-B4 using 1/4 standard deviation shocks</v>
          </cell>
          <cell r="O45">
            <v>14.920185054561713</v>
          </cell>
          <cell r="P45">
            <v>15.921912080140505</v>
          </cell>
          <cell r="Q45">
            <v>16.324606925434885</v>
          </cell>
          <cell r="R45">
            <v>17.103565684204309</v>
          </cell>
          <cell r="S45">
            <v>17.380412178477933</v>
          </cell>
          <cell r="T45">
            <v>18.063011353489674</v>
          </cell>
        </row>
        <row r="46">
          <cell r="B46" t="str">
            <v>B5. One time 30 percent nominal depreciation in 2006</v>
          </cell>
          <cell r="O46">
            <v>14.920185054561713</v>
          </cell>
          <cell r="P46">
            <v>20.582021479050727</v>
          </cell>
          <cell r="Q46">
            <v>20.499165433566162</v>
          </cell>
          <cell r="R46">
            <v>20.982369247424025</v>
          </cell>
          <cell r="S46">
            <v>20.693383729692549</v>
          </cell>
          <cell r="T46">
            <v>20.860524153743697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  <row r="52">
          <cell r="B52" t="str">
            <v>3/ The key variables include real GDP growth; nominal interest rate; dollar deflator growth; and both non-interest current account and non-debt inflows in percent of GDP.</v>
          </cell>
        </row>
        <row r="53">
          <cell r="B53" t="str">
            <v xml:space="preserve">4/ The implied change in other key variables under this scenario is discussed in the text.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</sheetNames>
    <sheetDataSet>
      <sheetData sheetId="0"/>
      <sheetData sheetId="1"/>
      <sheetData sheetId="2"/>
      <sheetData sheetId="3"/>
      <sheetData sheetId="4" refreshError="1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4.6111781486932273</v>
          </cell>
          <cell r="E9">
            <v>4.4672623016402326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3.3233106504193728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8.5816666666666652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47.389000000000003</v>
          </cell>
          <cell r="C13">
            <v>48.466999999999999</v>
          </cell>
          <cell r="D13">
            <v>40.036000000000001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-0.85626393194781836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16.350849739075539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14.864495470165579</v>
          </cell>
          <cell r="C20">
            <v>7.0974774345985594</v>
          </cell>
          <cell r="D20">
            <v>13.425324299569155</v>
          </cell>
          <cell r="E20">
            <v>46.484482044883435</v>
          </cell>
        </row>
        <row r="21">
          <cell r="A21" t="str">
            <v xml:space="preserve"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4.0768000000000004</v>
          </cell>
          <cell r="C22">
            <v>4.1886427230136505</v>
          </cell>
          <cell r="D22">
            <v>9.1954999999999991</v>
          </cell>
          <cell r="E22">
            <v>12.148999999999999</v>
          </cell>
        </row>
        <row r="23">
          <cell r="A23" t="str">
            <v xml:space="preserve">GIR in percent of external short-term debt at remaining maturity </v>
          </cell>
          <cell r="B23">
            <v>102.00364298724955</v>
          </cell>
          <cell r="C23">
            <v>95.151087781354732</v>
          </cell>
          <cell r="D23">
            <v>132.1382382526225</v>
          </cell>
          <cell r="E23">
            <v>85.344552581958979</v>
          </cell>
        </row>
        <row r="24">
          <cell r="A24" t="str">
            <v xml:space="preserve">Net official international reserves (NIR) in US$ billion </v>
          </cell>
          <cell r="B24">
            <v>3.7529386739026509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 xml:space="preserve">Total gross external debt in percent of GDP </v>
          </cell>
          <cell r="B25">
            <v>53.440365724419458</v>
          </cell>
          <cell r="C25">
            <v>52.866938251067076</v>
          </cell>
          <cell r="D25">
            <v>54.079111901055896</v>
          </cell>
          <cell r="E25">
            <v>55.333568051282043</v>
          </cell>
        </row>
        <row r="26">
          <cell r="A26" t="str">
            <v xml:space="preserve"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23.804002980669871</v>
          </cell>
        </row>
        <row r="27">
          <cell r="A27" t="str">
            <v xml:space="preserve">           Private sector debt (in percent of GDP)</v>
          </cell>
          <cell r="B27">
            <v>36.702174625308288</v>
          </cell>
          <cell r="C27">
            <v>36.322982150625464</v>
          </cell>
          <cell r="D27">
            <v>38.647387577371205</v>
          </cell>
          <cell r="E27">
            <v>39.237170299145291</v>
          </cell>
        </row>
        <row r="28">
          <cell r="A28" t="str">
            <v xml:space="preserve">Total gross external debt in percent of exports of GNFS </v>
          </cell>
          <cell r="B28">
            <v>76.522845875333601</v>
          </cell>
          <cell r="C28">
            <v>73.026982378869192</v>
          </cell>
          <cell r="D28">
            <v>76.422736734087025</v>
          </cell>
          <cell r="E28">
            <v>72.004489784546053</v>
          </cell>
        </row>
        <row r="29">
          <cell r="A29" t="str">
            <v>Gross external financing requirement (in US billion)</v>
          </cell>
          <cell r="B29">
            <v>5.0892999999999997</v>
          </cell>
          <cell r="C29">
            <v>5.752751323431581</v>
          </cell>
          <cell r="D29">
            <v>6.3409941559352418</v>
          </cell>
          <cell r="E29">
            <v>7.2389381908149346</v>
          </cell>
        </row>
        <row r="32">
          <cell r="A32" t="str">
            <v>Public Sector  2/</v>
          </cell>
        </row>
        <row r="33">
          <cell r="A33" t="str">
            <v xml:space="preserve"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-3.3646353646353639</v>
          </cell>
        </row>
        <row r="34">
          <cell r="A34" t="str">
            <v xml:space="preserve">Primary balance (percent of GDP) </v>
          </cell>
          <cell r="B34">
            <v>-9.9463749854134385</v>
          </cell>
          <cell r="C34">
            <v>-3.2516090702049709</v>
          </cell>
          <cell r="D34">
            <v>-2.6017658838521784</v>
          </cell>
          <cell r="E34">
            <v>-1.5393772893772892</v>
          </cell>
        </row>
        <row r="35">
          <cell r="A35" t="str">
            <v xml:space="preserve"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 xml:space="preserve">Public sector gross debt (PSGD, in percent of GDP) </v>
          </cell>
          <cell r="B37">
            <v>49.878650520994469</v>
          </cell>
          <cell r="C37">
            <v>48.736112486384791</v>
          </cell>
          <cell r="D37">
            <v>43.272073548152193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2.8645439528958558</v>
          </cell>
          <cell r="D38">
            <v>3.1435923731612352</v>
          </cell>
          <cell r="E38">
            <v>4.3166072210823874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25.575408870195592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23.677971841888819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 xml:space="preserve"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 xml:space="preserve">NPLs in percent of total loans </v>
          </cell>
          <cell r="B47">
            <v>20.11</v>
          </cell>
          <cell r="C47">
            <v>20.53</v>
          </cell>
          <cell r="D47">
            <v>9.2200000000000006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1.1499999999999999</v>
          </cell>
        </row>
        <row r="50">
          <cell r="A50" t="str">
            <v xml:space="preserve">FX deposits held by residents (in percent of total deposits) </v>
          </cell>
          <cell r="B50">
            <v>17.433906452209278</v>
          </cell>
          <cell r="C50">
            <v>17.548839539155118</v>
          </cell>
          <cell r="D50">
            <v>17.245838047518991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51.770607264047207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20.217357897053152</v>
          </cell>
          <cell r="C57">
            <v>20.887244248114019</v>
          </cell>
          <cell r="D57">
            <v>24.237343290661691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9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4.28515625" style="129" customWidth="1"/>
    <col min="2" max="2" width="9.140625" style="129"/>
    <col min="3" max="3" width="38.7109375" style="129" customWidth="1"/>
    <col min="4" max="16384" width="9.140625" style="129"/>
  </cols>
  <sheetData>
    <row r="1" spans="1:4" ht="12.75" customHeight="1" x14ac:dyDescent="0.25">
      <c r="A1" s="943" t="s">
        <v>184</v>
      </c>
      <c r="B1" s="943"/>
      <c r="C1" s="943"/>
      <c r="D1" s="943"/>
    </row>
    <row r="2" spans="1:4" ht="12.75" customHeight="1" x14ac:dyDescent="0.25">
      <c r="A2" s="944" t="s">
        <v>171</v>
      </c>
      <c r="B2" s="944"/>
      <c r="C2" s="944" t="s">
        <v>172</v>
      </c>
      <c r="D2" s="944"/>
    </row>
    <row r="3" spans="1:4" ht="12.75" customHeight="1" x14ac:dyDescent="0.25">
      <c r="A3" s="130" t="s">
        <v>173</v>
      </c>
      <c r="B3" s="131">
        <v>0.55000000000000004</v>
      </c>
      <c r="C3" s="130" t="s">
        <v>174</v>
      </c>
      <c r="D3" s="132">
        <v>-0.71</v>
      </c>
    </row>
    <row r="4" spans="1:4" ht="12.75" customHeight="1" x14ac:dyDescent="0.25">
      <c r="A4" s="130" t="s">
        <v>175</v>
      </c>
      <c r="B4" s="131">
        <v>0.51</v>
      </c>
      <c r="C4" s="130" t="s">
        <v>176</v>
      </c>
      <c r="D4" s="132">
        <v>-0.52</v>
      </c>
    </row>
    <row r="5" spans="1:4" ht="12.75" customHeight="1" x14ac:dyDescent="0.25">
      <c r="A5" s="130" t="s">
        <v>177</v>
      </c>
      <c r="B5" s="131">
        <v>0.31</v>
      </c>
      <c r="C5" s="133" t="s">
        <v>178</v>
      </c>
      <c r="D5" s="132">
        <f>-0.18</f>
        <v>-0.18</v>
      </c>
    </row>
    <row r="6" spans="1:4" ht="12.75" customHeight="1" x14ac:dyDescent="0.25">
      <c r="A6" s="133" t="s">
        <v>179</v>
      </c>
      <c r="B6" s="131">
        <v>0.16</v>
      </c>
      <c r="C6" s="133" t="s">
        <v>180</v>
      </c>
      <c r="D6" s="132">
        <f>-0.14</f>
        <v>-0.14000000000000001</v>
      </c>
    </row>
    <row r="7" spans="1:4" ht="12.75" customHeight="1" thickBot="1" x14ac:dyDescent="0.3">
      <c r="A7" s="134" t="s">
        <v>181</v>
      </c>
      <c r="B7" s="135">
        <v>0.11</v>
      </c>
      <c r="C7" s="136" t="s">
        <v>182</v>
      </c>
      <c r="D7" s="137">
        <f>-0.12</f>
        <v>-0.12</v>
      </c>
    </row>
    <row r="8" spans="1:4" ht="12.75" customHeight="1" x14ac:dyDescent="0.25">
      <c r="A8" s="138" t="s">
        <v>183</v>
      </c>
    </row>
    <row r="10" spans="1:4" ht="12.75" customHeight="1" x14ac:dyDescent="0.25">
      <c r="A10" s="943" t="s">
        <v>185</v>
      </c>
      <c r="B10" s="943"/>
      <c r="C10" s="943"/>
      <c r="D10" s="943"/>
    </row>
    <row r="11" spans="1:4" ht="12.75" customHeight="1" x14ac:dyDescent="0.25">
      <c r="A11" s="944" t="s">
        <v>171</v>
      </c>
      <c r="B11" s="944"/>
      <c r="C11" s="944" t="s">
        <v>172</v>
      </c>
      <c r="D11" s="944"/>
    </row>
    <row r="12" spans="1:4" ht="12.75" customHeight="1" x14ac:dyDescent="0.25">
      <c r="A12" s="130" t="s">
        <v>173</v>
      </c>
      <c r="B12" s="131">
        <f>'T23'!B18</f>
        <v>403</v>
      </c>
      <c r="C12" s="130" t="s">
        <v>174</v>
      </c>
      <c r="D12" s="132">
        <f>'T23'!B3</f>
        <v>-521</v>
      </c>
    </row>
    <row r="13" spans="1:4" ht="12.75" customHeight="1" x14ac:dyDescent="0.25">
      <c r="A13" s="130" t="s">
        <v>175</v>
      </c>
      <c r="B13" s="131">
        <f>'T23'!B13</f>
        <v>371</v>
      </c>
      <c r="C13" s="130" t="s">
        <v>176</v>
      </c>
      <c r="D13" s="132">
        <f>'T23'!B8</f>
        <v>-377</v>
      </c>
    </row>
    <row r="14" spans="1:4" ht="12.75" customHeight="1" x14ac:dyDescent="0.25">
      <c r="A14" s="130" t="s">
        <v>177</v>
      </c>
      <c r="B14" s="131">
        <f>'T23'!B22</f>
        <v>229</v>
      </c>
      <c r="C14" s="133" t="s">
        <v>178</v>
      </c>
      <c r="D14" s="132">
        <f>'T23'!B10</f>
        <v>-130</v>
      </c>
    </row>
    <row r="15" spans="1:4" ht="12.75" customHeight="1" x14ac:dyDescent="0.25">
      <c r="A15" s="133" t="s">
        <v>179</v>
      </c>
      <c r="B15" s="131">
        <f>'T23'!B23</f>
        <v>120</v>
      </c>
      <c r="C15" s="133" t="s">
        <v>180</v>
      </c>
      <c r="D15" s="132">
        <f>'T23'!B26</f>
        <v>-100</v>
      </c>
    </row>
    <row r="16" spans="1:4" ht="12.75" customHeight="1" thickBot="1" x14ac:dyDescent="0.3">
      <c r="A16" s="134" t="s">
        <v>181</v>
      </c>
      <c r="B16" s="135">
        <f>'T23'!B30</f>
        <v>83</v>
      </c>
      <c r="C16" s="136" t="s">
        <v>182</v>
      </c>
      <c r="D16" s="137">
        <f>'T23'!B28</f>
        <v>-84</v>
      </c>
    </row>
    <row r="17" spans="1:1" ht="12.75" customHeight="1" x14ac:dyDescent="0.25">
      <c r="A17" s="138" t="s">
        <v>183</v>
      </c>
    </row>
  </sheetData>
  <mergeCells count="6">
    <mergeCell ref="A1:D1"/>
    <mergeCell ref="A2:B2"/>
    <mergeCell ref="C2:D2"/>
    <mergeCell ref="A10:D10"/>
    <mergeCell ref="A11:B11"/>
    <mergeCell ref="C11:D1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selection sqref="A1:E1"/>
    </sheetView>
  </sheetViews>
  <sheetFormatPr defaultRowHeight="12.75" customHeight="1" x14ac:dyDescent="0.25"/>
  <cols>
    <col min="1" max="1" width="44.42578125" bestFit="1" customWidth="1"/>
    <col min="2" max="5" width="10.7109375" customWidth="1"/>
  </cols>
  <sheetData>
    <row r="1" spans="1:5" ht="12.75" customHeight="1" x14ac:dyDescent="0.25">
      <c r="A1" s="975" t="s">
        <v>892</v>
      </c>
      <c r="B1" s="975"/>
      <c r="C1" s="975"/>
      <c r="D1" s="975"/>
      <c r="E1" s="975"/>
    </row>
    <row r="2" spans="1:5" ht="12.75" customHeight="1" x14ac:dyDescent="0.25">
      <c r="A2" s="703" t="s">
        <v>871</v>
      </c>
      <c r="B2" s="527">
        <v>2012</v>
      </c>
      <c r="C2" s="527" t="s">
        <v>0</v>
      </c>
      <c r="D2" s="527" t="s">
        <v>1</v>
      </c>
      <c r="E2" s="527" t="s">
        <v>2</v>
      </c>
    </row>
    <row r="3" spans="1:5" ht="12.75" customHeight="1" x14ac:dyDescent="0.25">
      <c r="A3" s="694" t="s">
        <v>872</v>
      </c>
      <c r="B3" s="695">
        <v>19356</v>
      </c>
      <c r="C3" s="695">
        <v>-45025</v>
      </c>
      <c r="D3" s="704" t="s">
        <v>873</v>
      </c>
      <c r="E3" s="695">
        <v>-160449</v>
      </c>
    </row>
    <row r="4" spans="1:5" ht="12.75" customHeight="1" x14ac:dyDescent="0.25">
      <c r="A4" s="694" t="s">
        <v>874</v>
      </c>
      <c r="B4" s="695">
        <v>-17322</v>
      </c>
      <c r="C4" s="695">
        <v>-21643</v>
      </c>
      <c r="D4" s="695">
        <v>-23937</v>
      </c>
      <c r="E4" s="695">
        <v>-26424</v>
      </c>
    </row>
    <row r="5" spans="1:5" ht="12.75" customHeight="1" x14ac:dyDescent="0.25">
      <c r="A5" s="694" t="s">
        <v>875</v>
      </c>
      <c r="B5" s="695">
        <v>-30600</v>
      </c>
      <c r="C5" s="695">
        <v>-272089</v>
      </c>
      <c r="D5" s="695">
        <v>-318748</v>
      </c>
      <c r="E5" s="695">
        <v>-386845</v>
      </c>
    </row>
    <row r="6" spans="1:5" ht="12.75" customHeight="1" x14ac:dyDescent="0.25">
      <c r="A6" s="694" t="s">
        <v>876</v>
      </c>
      <c r="B6" s="704">
        <v>879</v>
      </c>
      <c r="C6" s="695">
        <v>-1292</v>
      </c>
      <c r="D6" s="695">
        <v>-41006</v>
      </c>
      <c r="E6" s="695">
        <v>-61787</v>
      </c>
    </row>
    <row r="7" spans="1:5" ht="12.75" customHeight="1" x14ac:dyDescent="0.25">
      <c r="A7" s="694" t="s">
        <v>877</v>
      </c>
      <c r="B7" s="695">
        <v>-2114</v>
      </c>
      <c r="C7" s="695">
        <v>-38186</v>
      </c>
      <c r="D7" s="704" t="s">
        <v>878</v>
      </c>
      <c r="E7" s="704" t="s">
        <v>879</v>
      </c>
    </row>
    <row r="8" spans="1:5" ht="12.75" customHeight="1" x14ac:dyDescent="0.25">
      <c r="A8" s="694" t="s">
        <v>880</v>
      </c>
      <c r="B8" s="695">
        <v>-6713</v>
      </c>
      <c r="C8" s="695">
        <v>-86810</v>
      </c>
      <c r="D8" s="695">
        <v>-144105</v>
      </c>
      <c r="E8" s="695">
        <v>-203518</v>
      </c>
    </row>
    <row r="9" spans="1:5" ht="12.75" customHeight="1" x14ac:dyDescent="0.25">
      <c r="A9" s="694" t="s">
        <v>881</v>
      </c>
      <c r="B9" s="695">
        <v>1149</v>
      </c>
      <c r="C9" s="695">
        <v>1147</v>
      </c>
      <c r="D9" s="695">
        <v>-42101</v>
      </c>
      <c r="E9" s="695">
        <v>11702</v>
      </c>
    </row>
    <row r="10" spans="1:5" ht="12.75" customHeight="1" x14ac:dyDescent="0.25">
      <c r="A10" s="694" t="s">
        <v>882</v>
      </c>
      <c r="B10" s="704">
        <v>-561</v>
      </c>
      <c r="C10" s="695">
        <v>479274</v>
      </c>
      <c r="D10" s="695">
        <v>102188</v>
      </c>
      <c r="E10" s="695">
        <v>107395</v>
      </c>
    </row>
    <row r="11" spans="1:5" ht="12.75" customHeight="1" x14ac:dyDescent="0.25">
      <c r="A11" s="694" t="s">
        <v>241</v>
      </c>
      <c r="B11" s="695">
        <v>17213</v>
      </c>
      <c r="C11" s="695">
        <v>-59843</v>
      </c>
      <c r="D11" s="695">
        <v>-192731</v>
      </c>
      <c r="E11" s="695">
        <v>-279875</v>
      </c>
    </row>
    <row r="12" spans="1:5" ht="12.75" customHeight="1" x14ac:dyDescent="0.25">
      <c r="A12" s="705" t="s">
        <v>883</v>
      </c>
      <c r="B12" s="695">
        <v>13035</v>
      </c>
      <c r="C12" s="695">
        <v>-87326</v>
      </c>
      <c r="D12" s="695">
        <v>-192731</v>
      </c>
      <c r="E12" s="695">
        <v>-279875</v>
      </c>
    </row>
    <row r="13" spans="1:5" ht="12.75" customHeight="1" x14ac:dyDescent="0.25">
      <c r="A13" s="705" t="s">
        <v>884</v>
      </c>
      <c r="B13" s="695">
        <v>4178</v>
      </c>
      <c r="C13" s="695">
        <v>27483</v>
      </c>
      <c r="D13" s="704">
        <v>0</v>
      </c>
      <c r="E13" s="704">
        <v>0</v>
      </c>
    </row>
    <row r="14" spans="1:5" ht="12.75" customHeight="1" x14ac:dyDescent="0.25">
      <c r="A14" s="694" t="s">
        <v>885</v>
      </c>
      <c r="B14" s="695">
        <v>1920</v>
      </c>
      <c r="C14" s="695">
        <v>-45397</v>
      </c>
      <c r="D14" s="695">
        <v>-108212</v>
      </c>
      <c r="E14" s="695">
        <v>-153575</v>
      </c>
    </row>
    <row r="15" spans="1:5" ht="12.75" customHeight="1" x14ac:dyDescent="0.25">
      <c r="A15" s="690" t="s">
        <v>886</v>
      </c>
      <c r="B15" s="691">
        <v>1598</v>
      </c>
      <c r="C15" s="691">
        <v>-525778</v>
      </c>
      <c r="D15" s="691">
        <v>-745183</v>
      </c>
      <c r="E15" s="691">
        <v>-1616234</v>
      </c>
    </row>
    <row r="16" spans="1:5" ht="12.75" customHeight="1" x14ac:dyDescent="0.25">
      <c r="A16" s="690" t="s">
        <v>887</v>
      </c>
      <c r="B16" s="693">
        <v>0</v>
      </c>
      <c r="C16" s="693">
        <v>-0.7</v>
      </c>
      <c r="D16" s="693">
        <v>-1</v>
      </c>
      <c r="E16" s="693">
        <v>-2</v>
      </c>
    </row>
    <row r="17" spans="1:5" ht="12.75" customHeight="1" x14ac:dyDescent="0.25">
      <c r="A17" s="976" t="s">
        <v>888</v>
      </c>
      <c r="B17" s="976"/>
      <c r="C17" s="976"/>
      <c r="E17" s="680" t="s">
        <v>78</v>
      </c>
    </row>
    <row r="18" spans="1:5" ht="12.75" customHeight="1" x14ac:dyDescent="0.25">
      <c r="A18" s="976" t="s">
        <v>889</v>
      </c>
      <c r="B18" s="976"/>
      <c r="C18" s="976"/>
      <c r="D18" s="692"/>
      <c r="E18" s="692"/>
    </row>
    <row r="19" spans="1:5" ht="12.75" customHeight="1" x14ac:dyDescent="0.25">
      <c r="A19" s="976" t="s">
        <v>890</v>
      </c>
      <c r="B19" s="976"/>
      <c r="C19" s="976"/>
      <c r="D19" s="692"/>
      <c r="E19" s="692"/>
    </row>
    <row r="20" spans="1:5" ht="12.75" customHeight="1" x14ac:dyDescent="0.25">
      <c r="A20" s="976" t="s">
        <v>891</v>
      </c>
      <c r="B20" s="976"/>
      <c r="C20" s="976"/>
      <c r="D20" s="692"/>
      <c r="E20" s="692"/>
    </row>
    <row r="21" spans="1:5" ht="12.75" customHeight="1" x14ac:dyDescent="0.25">
      <c r="A21" s="974"/>
      <c r="B21" s="974"/>
      <c r="C21" s="974"/>
      <c r="D21" s="692"/>
      <c r="E21" s="692"/>
    </row>
  </sheetData>
  <mergeCells count="6">
    <mergeCell ref="A21:C21"/>
    <mergeCell ref="A1:E1"/>
    <mergeCell ref="A17:C17"/>
    <mergeCell ref="A18:C18"/>
    <mergeCell ref="A19:C19"/>
    <mergeCell ref="A20:C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sqref="A1:D1"/>
    </sheetView>
  </sheetViews>
  <sheetFormatPr defaultRowHeight="12.75" customHeight="1" x14ac:dyDescent="0.25"/>
  <cols>
    <col min="1" max="1" width="54.140625" customWidth="1"/>
  </cols>
  <sheetData>
    <row r="1" spans="1:5" ht="12.75" customHeight="1" x14ac:dyDescent="0.25">
      <c r="A1" s="975" t="s">
        <v>897</v>
      </c>
      <c r="B1" s="975"/>
      <c r="C1" s="975"/>
      <c r="D1" s="975"/>
      <c r="E1" s="55"/>
    </row>
    <row r="2" spans="1:5" ht="12.75" customHeight="1" x14ac:dyDescent="0.25">
      <c r="A2" s="703" t="s">
        <v>871</v>
      </c>
      <c r="B2" s="527">
        <v>2013</v>
      </c>
      <c r="C2" s="527">
        <v>2014</v>
      </c>
      <c r="D2" s="527">
        <v>2015</v>
      </c>
    </row>
    <row r="3" spans="1:5" ht="12.75" customHeight="1" x14ac:dyDescent="0.25">
      <c r="A3" s="694" t="s">
        <v>893</v>
      </c>
      <c r="B3" s="695">
        <v>-73636</v>
      </c>
      <c r="C3" s="695">
        <v>-90036</v>
      </c>
      <c r="D3" s="695">
        <v>-101772</v>
      </c>
    </row>
    <row r="4" spans="1:5" ht="12.75" customHeight="1" x14ac:dyDescent="0.25">
      <c r="A4" s="694" t="s">
        <v>894</v>
      </c>
      <c r="B4" s="695">
        <v>-6253</v>
      </c>
      <c r="C4" s="695">
        <v>-9176</v>
      </c>
      <c r="D4" s="695">
        <v>-11646</v>
      </c>
    </row>
    <row r="5" spans="1:5" ht="12.75" customHeight="1" x14ac:dyDescent="0.25">
      <c r="A5" s="277" t="s">
        <v>895</v>
      </c>
      <c r="B5" s="696">
        <v>41514</v>
      </c>
      <c r="C5" s="696">
        <v>47134</v>
      </c>
      <c r="D5" s="696">
        <v>49451</v>
      </c>
    </row>
    <row r="6" spans="1:5" ht="12.75" customHeight="1" x14ac:dyDescent="0.25">
      <c r="A6" s="697" t="s">
        <v>866</v>
      </c>
      <c r="B6" s="698">
        <v>-38375</v>
      </c>
      <c r="C6" s="698">
        <v>-52077</v>
      </c>
      <c r="D6" s="698">
        <v>-63966</v>
      </c>
    </row>
    <row r="7" spans="1:5" ht="12.75" customHeight="1" x14ac:dyDescent="0.25">
      <c r="A7" s="699" t="s">
        <v>896</v>
      </c>
      <c r="B7" s="700">
        <v>-0.05</v>
      </c>
      <c r="C7" s="700">
        <v>-7.0000000000000007E-2</v>
      </c>
      <c r="D7" s="700">
        <v>-0.08</v>
      </c>
    </row>
    <row r="8" spans="1:5" ht="12.75" customHeight="1" x14ac:dyDescent="0.25">
      <c r="A8" s="701"/>
      <c r="B8" s="702"/>
      <c r="C8" s="977" t="s">
        <v>143</v>
      </c>
      <c r="D8" s="978"/>
    </row>
  </sheetData>
  <mergeCells count="2">
    <mergeCell ref="A1:D1"/>
    <mergeCell ref="C8:D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sqref="A1:E1"/>
    </sheetView>
  </sheetViews>
  <sheetFormatPr defaultRowHeight="12.75" customHeight="1" x14ac:dyDescent="0.25"/>
  <cols>
    <col min="1" max="1" width="39.85546875" customWidth="1"/>
  </cols>
  <sheetData>
    <row r="1" spans="1:7" ht="12.75" customHeight="1" x14ac:dyDescent="0.25">
      <c r="A1" s="975" t="s">
        <v>908</v>
      </c>
      <c r="B1" s="975"/>
      <c r="C1" s="975"/>
      <c r="D1" s="975"/>
      <c r="E1" s="975"/>
    </row>
    <row r="2" spans="1:7" ht="12.75" customHeight="1" x14ac:dyDescent="0.25">
      <c r="A2" s="703" t="s">
        <v>871</v>
      </c>
      <c r="B2" s="527" t="s">
        <v>0</v>
      </c>
      <c r="C2" s="527" t="s">
        <v>1</v>
      </c>
      <c r="D2" s="527" t="s">
        <v>2</v>
      </c>
      <c r="E2" s="527" t="s">
        <v>3</v>
      </c>
    </row>
    <row r="3" spans="1:7" ht="12.75" customHeight="1" x14ac:dyDescent="0.25">
      <c r="A3" s="699" t="s">
        <v>898</v>
      </c>
      <c r="B3" s="700">
        <v>0</v>
      </c>
      <c r="C3" s="721">
        <v>162919</v>
      </c>
      <c r="D3" s="721">
        <v>170668</v>
      </c>
      <c r="E3" s="721">
        <v>179030</v>
      </c>
      <c r="F3" s="55"/>
      <c r="G3" s="55"/>
    </row>
    <row r="4" spans="1:7" ht="12.75" customHeight="1" x14ac:dyDescent="0.25">
      <c r="A4" s="713" t="s">
        <v>899</v>
      </c>
      <c r="B4" s="704">
        <v>0</v>
      </c>
      <c r="C4" s="695">
        <v>78685</v>
      </c>
      <c r="D4" s="695">
        <v>82694</v>
      </c>
      <c r="E4" s="695">
        <v>86915</v>
      </c>
      <c r="F4" s="55"/>
      <c r="G4" s="55"/>
    </row>
    <row r="5" spans="1:7" ht="12.75" customHeight="1" x14ac:dyDescent="0.25">
      <c r="A5" s="714" t="s">
        <v>900</v>
      </c>
      <c r="B5" s="704">
        <v>0</v>
      </c>
      <c r="C5" s="715">
        <v>102188</v>
      </c>
      <c r="D5" s="715">
        <v>107395</v>
      </c>
      <c r="E5" s="715">
        <v>112877</v>
      </c>
      <c r="F5" s="55"/>
      <c r="G5" s="55"/>
    </row>
    <row r="6" spans="1:7" ht="12.75" customHeight="1" x14ac:dyDescent="0.25">
      <c r="A6" s="714" t="s">
        <v>901</v>
      </c>
      <c r="B6" s="704">
        <v>0</v>
      </c>
      <c r="C6" s="715">
        <v>-23503</v>
      </c>
      <c r="D6" s="715">
        <v>-24701</v>
      </c>
      <c r="E6" s="715">
        <v>-25962</v>
      </c>
      <c r="F6" s="55"/>
      <c r="G6" s="55"/>
    </row>
    <row r="7" spans="1:7" ht="12.75" customHeight="1" x14ac:dyDescent="0.25">
      <c r="A7" s="713" t="s">
        <v>902</v>
      </c>
      <c r="B7" s="704">
        <v>0</v>
      </c>
      <c r="C7" s="695">
        <v>-36525</v>
      </c>
      <c r="D7" s="695">
        <v>-38823</v>
      </c>
      <c r="E7" s="695">
        <v>-41022</v>
      </c>
      <c r="F7" s="55"/>
      <c r="G7" s="55"/>
    </row>
    <row r="8" spans="1:7" ht="12.75" customHeight="1" x14ac:dyDescent="0.25">
      <c r="A8" s="716" t="s">
        <v>903</v>
      </c>
      <c r="B8" s="717">
        <v>0</v>
      </c>
      <c r="C8" s="696">
        <v>120759</v>
      </c>
      <c r="D8" s="696">
        <v>126797</v>
      </c>
      <c r="E8" s="696">
        <v>133137</v>
      </c>
      <c r="F8" s="55"/>
      <c r="G8" s="55"/>
    </row>
    <row r="9" spans="1:7" ht="12.75" customHeight="1" x14ac:dyDescent="0.25">
      <c r="A9" s="718" t="s">
        <v>904</v>
      </c>
      <c r="B9" s="719">
        <v>50000</v>
      </c>
      <c r="C9" s="719">
        <v>284473</v>
      </c>
      <c r="D9" s="720">
        <v>0</v>
      </c>
      <c r="E9" s="720">
        <v>0</v>
      </c>
      <c r="F9" s="55"/>
      <c r="G9" s="55"/>
    </row>
    <row r="10" spans="1:7" ht="12.75" customHeight="1" x14ac:dyDescent="0.25">
      <c r="A10" s="713" t="s">
        <v>905</v>
      </c>
      <c r="B10" s="695">
        <v>50000</v>
      </c>
      <c r="C10" s="704">
        <v>0</v>
      </c>
      <c r="D10" s="704">
        <v>0</v>
      </c>
      <c r="E10" s="704">
        <v>0</v>
      </c>
      <c r="F10" s="55"/>
      <c r="G10" s="55"/>
    </row>
    <row r="11" spans="1:7" ht="12.75" customHeight="1" x14ac:dyDescent="0.25">
      <c r="A11" s="713" t="s">
        <v>906</v>
      </c>
      <c r="B11" s="704">
        <v>0</v>
      </c>
      <c r="C11" s="695">
        <v>250000</v>
      </c>
      <c r="D11" s="704">
        <v>0</v>
      </c>
      <c r="E11" s="704">
        <v>0</v>
      </c>
      <c r="F11" s="55"/>
      <c r="G11" s="55"/>
    </row>
    <row r="12" spans="1:7" ht="12.75" customHeight="1" x14ac:dyDescent="0.25">
      <c r="A12" s="716" t="s">
        <v>907</v>
      </c>
      <c r="B12" s="717">
        <v>0</v>
      </c>
      <c r="C12" s="696">
        <v>34473</v>
      </c>
      <c r="D12" s="717">
        <v>0</v>
      </c>
      <c r="E12" s="717">
        <v>0</v>
      </c>
      <c r="F12" s="55"/>
      <c r="G12" s="55"/>
    </row>
    <row r="13" spans="1:7" ht="12.75" customHeight="1" x14ac:dyDescent="0.25">
      <c r="A13" s="697" t="s">
        <v>866</v>
      </c>
      <c r="B13" s="698">
        <v>50000</v>
      </c>
      <c r="C13" s="698">
        <v>447392</v>
      </c>
      <c r="D13" s="698">
        <v>170668</v>
      </c>
      <c r="E13" s="698">
        <v>179030</v>
      </c>
      <c r="F13" s="55"/>
      <c r="G13" s="55"/>
    </row>
    <row r="14" spans="1:7" ht="12.75" customHeight="1" x14ac:dyDescent="0.25">
      <c r="A14" s="699" t="s">
        <v>896</v>
      </c>
      <c r="B14" s="700">
        <v>0.1</v>
      </c>
      <c r="C14" s="700">
        <v>0.6</v>
      </c>
      <c r="D14" s="700">
        <v>0.2</v>
      </c>
      <c r="E14" s="700">
        <v>0.2</v>
      </c>
      <c r="F14" s="55"/>
      <c r="G14" s="55"/>
    </row>
    <row r="15" spans="1:7" ht="12.75" customHeight="1" x14ac:dyDescent="0.25">
      <c r="A15" s="678"/>
      <c r="B15" s="702"/>
      <c r="C15" s="702"/>
      <c r="D15" s="977" t="s">
        <v>143</v>
      </c>
      <c r="E15" s="978"/>
      <c r="F15" s="55"/>
      <c r="G15" s="55"/>
    </row>
    <row r="16" spans="1:7" ht="12.75" customHeight="1" x14ac:dyDescent="0.25">
      <c r="A16" s="55"/>
      <c r="B16" s="55"/>
      <c r="C16" s="55"/>
      <c r="D16" s="55"/>
      <c r="E16" s="55"/>
      <c r="F16" s="55"/>
      <c r="G16" s="55"/>
    </row>
    <row r="17" spans="1:7" ht="12.75" customHeight="1" x14ac:dyDescent="0.25">
      <c r="A17" s="55"/>
      <c r="B17" s="55"/>
      <c r="C17" s="55"/>
      <c r="D17" s="55"/>
      <c r="E17" s="55"/>
      <c r="F17" s="55"/>
      <c r="G17" s="55"/>
    </row>
    <row r="18" spans="1:7" ht="12.75" customHeight="1" x14ac:dyDescent="0.25">
      <c r="A18" s="55"/>
      <c r="B18" s="55"/>
      <c r="C18" s="55"/>
      <c r="D18" s="55"/>
      <c r="E18" s="55"/>
      <c r="F18" s="55"/>
      <c r="G18" s="55"/>
    </row>
    <row r="19" spans="1:7" ht="12.75" customHeight="1" x14ac:dyDescent="0.25">
      <c r="A19" s="55"/>
      <c r="B19" s="55"/>
      <c r="C19" s="55"/>
      <c r="D19" s="55"/>
      <c r="E19" s="55"/>
      <c r="F19" s="55"/>
      <c r="G19" s="55"/>
    </row>
    <row r="20" spans="1:7" ht="12.75" customHeight="1" x14ac:dyDescent="0.25">
      <c r="A20" s="55"/>
      <c r="B20" s="55"/>
      <c r="C20" s="55"/>
      <c r="D20" s="55"/>
      <c r="E20" s="55"/>
      <c r="F20" s="55"/>
      <c r="G20" s="55"/>
    </row>
    <row r="21" spans="1:7" ht="12.75" customHeight="1" x14ac:dyDescent="0.25">
      <c r="G21" s="55"/>
    </row>
  </sheetData>
  <mergeCells count="2">
    <mergeCell ref="A1:E1"/>
    <mergeCell ref="D15:E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sqref="A1:C1"/>
    </sheetView>
  </sheetViews>
  <sheetFormatPr defaultRowHeight="12.75" customHeight="1" x14ac:dyDescent="0.25"/>
  <cols>
    <col min="1" max="1" width="71.140625" customWidth="1"/>
    <col min="2" max="3" width="9.140625" customWidth="1"/>
  </cols>
  <sheetData>
    <row r="1" spans="1:4" ht="12.75" customHeight="1" thickBot="1" x14ac:dyDescent="0.3">
      <c r="A1" s="983" t="s">
        <v>915</v>
      </c>
      <c r="B1" s="983"/>
      <c r="C1" s="983"/>
    </row>
    <row r="2" spans="1:4" ht="12.75" customHeight="1" thickBot="1" x14ac:dyDescent="0.3">
      <c r="A2" s="722" t="s">
        <v>871</v>
      </c>
      <c r="B2" s="723">
        <v>2013</v>
      </c>
      <c r="C2" s="723">
        <v>2014</v>
      </c>
    </row>
    <row r="3" spans="1:4" ht="12.75" customHeight="1" thickTop="1" x14ac:dyDescent="0.25">
      <c r="A3" s="724" t="s">
        <v>909</v>
      </c>
      <c r="B3" s="984" t="s">
        <v>910</v>
      </c>
      <c r="C3" s="987">
        <v>20</v>
      </c>
      <c r="D3" s="55"/>
    </row>
    <row r="4" spans="1:4" ht="12.75" customHeight="1" x14ac:dyDescent="0.25">
      <c r="A4" s="725" t="s">
        <v>916</v>
      </c>
      <c r="B4" s="985"/>
      <c r="C4" s="988"/>
      <c r="D4" s="55"/>
    </row>
    <row r="5" spans="1:4" ht="24.75" thickBot="1" x14ac:dyDescent="0.3">
      <c r="A5" s="726" t="s">
        <v>917</v>
      </c>
      <c r="B5" s="986"/>
      <c r="C5" s="980"/>
      <c r="D5" s="55"/>
    </row>
    <row r="6" spans="1:4" ht="12.75" customHeight="1" x14ac:dyDescent="0.25">
      <c r="A6" s="724" t="s">
        <v>911</v>
      </c>
      <c r="B6" s="981"/>
      <c r="C6" s="979">
        <v>34.5</v>
      </c>
      <c r="D6" s="55"/>
    </row>
    <row r="7" spans="1:4" ht="24.75" thickBot="1" x14ac:dyDescent="0.3">
      <c r="A7" s="727" t="s">
        <v>918</v>
      </c>
      <c r="B7" s="982"/>
      <c r="C7" s="980"/>
      <c r="D7" s="55"/>
    </row>
    <row r="8" spans="1:4" ht="12.75" customHeight="1" x14ac:dyDescent="0.25">
      <c r="A8" s="724" t="s">
        <v>912</v>
      </c>
      <c r="B8" s="979">
        <v>11</v>
      </c>
      <c r="C8" s="981"/>
      <c r="D8" s="55"/>
    </row>
    <row r="9" spans="1:4" ht="15.75" thickBot="1" x14ac:dyDescent="0.3">
      <c r="A9" s="726" t="s">
        <v>921</v>
      </c>
      <c r="B9" s="980"/>
      <c r="C9" s="982"/>
      <c r="D9" s="55"/>
    </row>
    <row r="10" spans="1:4" ht="15" x14ac:dyDescent="0.25">
      <c r="A10" s="724" t="s">
        <v>913</v>
      </c>
      <c r="B10" s="981"/>
      <c r="C10" s="989" t="s">
        <v>910</v>
      </c>
      <c r="D10" s="55"/>
    </row>
    <row r="11" spans="1:4" ht="24.75" thickBot="1" x14ac:dyDescent="0.3">
      <c r="A11" s="726" t="s">
        <v>919</v>
      </c>
      <c r="B11" s="982"/>
      <c r="C11" s="986"/>
      <c r="D11" s="55"/>
    </row>
    <row r="12" spans="1:4" ht="12.75" customHeight="1" x14ac:dyDescent="0.25">
      <c r="A12" s="724" t="s">
        <v>914</v>
      </c>
      <c r="B12" s="981"/>
      <c r="C12" s="979">
        <v>8</v>
      </c>
      <c r="D12" s="55"/>
    </row>
    <row r="13" spans="1:4" ht="24.75" thickBot="1" x14ac:dyDescent="0.3">
      <c r="A13" s="728" t="s">
        <v>920</v>
      </c>
      <c r="B13" s="990"/>
      <c r="C13" s="991"/>
      <c r="D13" s="55"/>
    </row>
    <row r="14" spans="1:4" ht="12.75" customHeight="1" x14ac:dyDescent="0.25">
      <c r="A14" s="724"/>
      <c r="B14" s="992" t="s">
        <v>78</v>
      </c>
      <c r="C14" s="993"/>
      <c r="D14" s="55"/>
    </row>
    <row r="15" spans="1:4" ht="12.75" customHeight="1" x14ac:dyDescent="0.25">
      <c r="A15" s="55"/>
      <c r="B15" s="55"/>
      <c r="C15" s="55"/>
      <c r="D15" s="55"/>
    </row>
    <row r="16" spans="1:4" ht="12.75" customHeight="1" x14ac:dyDescent="0.25">
      <c r="A16" s="55"/>
      <c r="B16" s="55"/>
      <c r="C16" s="55"/>
      <c r="D16" s="55"/>
    </row>
    <row r="17" spans="1:4" ht="12.75" customHeight="1" x14ac:dyDescent="0.25">
      <c r="A17" s="55"/>
      <c r="B17" s="55"/>
      <c r="C17" s="55"/>
      <c r="D17" s="55"/>
    </row>
    <row r="18" spans="1:4" ht="12.75" customHeight="1" x14ac:dyDescent="0.25">
      <c r="A18" s="55"/>
      <c r="B18" s="55"/>
      <c r="C18" s="55"/>
      <c r="D18" s="55"/>
    </row>
    <row r="19" spans="1:4" ht="12.75" customHeight="1" x14ac:dyDescent="0.25">
      <c r="A19" s="55"/>
      <c r="B19" s="55"/>
      <c r="C19" s="55"/>
      <c r="D19" s="55"/>
    </row>
    <row r="20" spans="1:4" ht="12.75" customHeight="1" x14ac:dyDescent="0.25">
      <c r="A20" s="55"/>
      <c r="B20" s="55"/>
      <c r="C20" s="55"/>
      <c r="D20" s="55"/>
    </row>
  </sheetData>
  <mergeCells count="12">
    <mergeCell ref="B10:B11"/>
    <mergeCell ref="C10:C11"/>
    <mergeCell ref="B12:B13"/>
    <mergeCell ref="C12:C13"/>
    <mergeCell ref="B14:C14"/>
    <mergeCell ref="B8:B9"/>
    <mergeCell ref="C8:C9"/>
    <mergeCell ref="A1:C1"/>
    <mergeCell ref="B3:B5"/>
    <mergeCell ref="C3:C5"/>
    <mergeCell ref="B6:B7"/>
    <mergeCell ref="C6:C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sqref="A1:H1"/>
    </sheetView>
  </sheetViews>
  <sheetFormatPr defaultRowHeight="12.75" customHeight="1" x14ac:dyDescent="0.25"/>
  <cols>
    <col min="1" max="1" width="2.7109375" customWidth="1"/>
    <col min="2" max="2" width="33.85546875" customWidth="1"/>
  </cols>
  <sheetData>
    <row r="1" spans="1:8" ht="12.75" customHeight="1" x14ac:dyDescent="0.25">
      <c r="A1" s="994" t="s">
        <v>154</v>
      </c>
      <c r="B1" s="994"/>
      <c r="C1" s="994"/>
      <c r="D1" s="994"/>
      <c r="E1" s="994"/>
      <c r="F1" s="994"/>
      <c r="G1" s="994"/>
      <c r="H1" s="994"/>
    </row>
    <row r="2" spans="1:8" ht="12.75" customHeight="1" x14ac:dyDescent="0.25">
      <c r="A2" s="28"/>
      <c r="B2" s="28"/>
      <c r="C2" s="29">
        <v>2014</v>
      </c>
      <c r="D2" s="29">
        <v>2015</v>
      </c>
      <c r="E2" s="29">
        <v>2016</v>
      </c>
      <c r="F2" s="30">
        <f>C2</f>
        <v>2014</v>
      </c>
      <c r="G2" s="29">
        <f t="shared" ref="G2:H2" si="0">D2</f>
        <v>2015</v>
      </c>
      <c r="H2" s="29">
        <f t="shared" si="0"/>
        <v>2016</v>
      </c>
    </row>
    <row r="3" spans="1:8" ht="12.75" customHeight="1" x14ac:dyDescent="0.25">
      <c r="A3" s="28"/>
      <c r="B3" s="28"/>
      <c r="C3" s="995" t="s">
        <v>69</v>
      </c>
      <c r="D3" s="995"/>
      <c r="E3" s="995"/>
      <c r="F3" s="996" t="s">
        <v>70</v>
      </c>
      <c r="G3" s="995"/>
      <c r="H3" s="995"/>
    </row>
    <row r="4" spans="1:8" ht="12.75" customHeight="1" x14ac:dyDescent="0.25">
      <c r="A4" s="31" t="s">
        <v>71</v>
      </c>
      <c r="B4" s="31" t="s">
        <v>72</v>
      </c>
      <c r="C4" s="32">
        <v>1351</v>
      </c>
      <c r="D4" s="32">
        <v>1561.0761948949955</v>
      </c>
      <c r="E4" s="33">
        <v>2027.8682175588797</v>
      </c>
      <c r="F4" s="34">
        <v>1.7829676256894516</v>
      </c>
      <c r="G4" s="34">
        <v>1.964551622662454</v>
      </c>
      <c r="H4" s="34">
        <v>2.4274652377482395</v>
      </c>
    </row>
    <row r="5" spans="1:8" ht="12.75" customHeight="1" x14ac:dyDescent="0.25">
      <c r="A5" s="31" t="s">
        <v>73</v>
      </c>
      <c r="B5" s="31" t="s">
        <v>74</v>
      </c>
      <c r="C5" s="32">
        <v>1351</v>
      </c>
      <c r="D5" s="35">
        <v>1082.4821948949955</v>
      </c>
      <c r="E5" s="36">
        <v>1101.6472175588797</v>
      </c>
      <c r="F5" s="34">
        <v>1.7829676256894516</v>
      </c>
      <c r="G5" s="34">
        <v>1.3622603172340486</v>
      </c>
      <c r="H5" s="34">
        <v>1.318729837437578</v>
      </c>
    </row>
    <row r="6" spans="1:8" ht="12.75" customHeight="1" x14ac:dyDescent="0.25">
      <c r="A6" s="31" t="s">
        <v>75</v>
      </c>
      <c r="B6" s="31" t="s">
        <v>76</v>
      </c>
      <c r="C6" s="32">
        <v>0</v>
      </c>
      <c r="D6" s="32">
        <v>478.59399999999999</v>
      </c>
      <c r="E6" s="33">
        <v>926.221</v>
      </c>
      <c r="F6" s="34">
        <v>0</v>
      </c>
      <c r="G6" s="34">
        <v>0.60229130542840525</v>
      </c>
      <c r="H6" s="34">
        <v>1.1087354003106615</v>
      </c>
    </row>
    <row r="7" spans="1:8" ht="12.75" customHeight="1" x14ac:dyDescent="0.25">
      <c r="A7" s="37"/>
      <c r="B7" s="38" t="s">
        <v>77</v>
      </c>
      <c r="C7" s="39"/>
      <c r="D7" s="39">
        <v>478.59399999999999</v>
      </c>
      <c r="E7" s="40">
        <v>447.62700000000001</v>
      </c>
      <c r="F7" s="41"/>
      <c r="G7" s="34">
        <v>0.60229130542840525</v>
      </c>
      <c r="H7" s="34">
        <v>0.50644409488225628</v>
      </c>
    </row>
    <row r="8" spans="1:8" ht="12.75" customHeight="1" x14ac:dyDescent="0.25">
      <c r="A8" s="42"/>
      <c r="B8" s="42"/>
      <c r="C8" s="42"/>
      <c r="D8" s="42"/>
      <c r="E8" s="42"/>
      <c r="F8" s="42"/>
      <c r="G8" s="997" t="s">
        <v>78</v>
      </c>
      <c r="H8" s="997"/>
    </row>
  </sheetData>
  <mergeCells count="4">
    <mergeCell ref="A1:H1"/>
    <mergeCell ref="C3:E3"/>
    <mergeCell ref="F3:H3"/>
    <mergeCell ref="G8:H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sqref="A1:D1"/>
    </sheetView>
  </sheetViews>
  <sheetFormatPr defaultRowHeight="12.75" customHeight="1" x14ac:dyDescent="0.25"/>
  <cols>
    <col min="1" max="1" width="2.28515625" bestFit="1" customWidth="1"/>
    <col min="2" max="2" width="49" customWidth="1"/>
  </cols>
  <sheetData>
    <row r="1" spans="1:4" ht="12.75" customHeight="1" x14ac:dyDescent="0.25">
      <c r="A1" s="973" t="s">
        <v>153</v>
      </c>
      <c r="B1" s="973"/>
      <c r="C1" s="973"/>
      <c r="D1" s="973"/>
    </row>
    <row r="2" spans="1:4" ht="12.75" customHeight="1" x14ac:dyDescent="0.25">
      <c r="A2" s="43"/>
      <c r="B2" s="43"/>
      <c r="C2" s="44" t="s">
        <v>69</v>
      </c>
      <c r="D2" s="44" t="s">
        <v>70</v>
      </c>
    </row>
    <row r="3" spans="1:4" ht="12.75" customHeight="1" x14ac:dyDescent="0.25">
      <c r="A3" s="46" t="s">
        <v>71</v>
      </c>
      <c r="B3" s="46" t="s">
        <v>79</v>
      </c>
      <c r="C3" s="47">
        <v>-3495.4871186970472</v>
      </c>
      <c r="D3" s="48">
        <v>-4.6131313109366783</v>
      </c>
    </row>
    <row r="4" spans="1:4" ht="12.75" customHeight="1" x14ac:dyDescent="0.25">
      <c r="A4" s="46" t="s">
        <v>73</v>
      </c>
      <c r="B4" s="46" t="s">
        <v>80</v>
      </c>
      <c r="C4" s="47">
        <v>-2144.3620000000001</v>
      </c>
      <c r="D4" s="48">
        <v>-2.8299985519243309</v>
      </c>
    </row>
    <row r="5" spans="1:4" ht="12.75" customHeight="1" x14ac:dyDescent="0.25">
      <c r="A5" s="46" t="s">
        <v>75</v>
      </c>
      <c r="B5" s="46" t="s">
        <v>81</v>
      </c>
      <c r="C5" s="47">
        <v>1351.1251186970471</v>
      </c>
      <c r="D5" s="48">
        <v>1.7831327590123465</v>
      </c>
    </row>
    <row r="6" spans="1:4" ht="12.75" customHeight="1" x14ac:dyDescent="0.25">
      <c r="A6" s="45"/>
      <c r="B6" s="49" t="s">
        <v>82</v>
      </c>
      <c r="C6" s="50">
        <v>1100.8513600000001</v>
      </c>
      <c r="D6" s="52">
        <v>1.4528366734179821</v>
      </c>
    </row>
    <row r="7" spans="1:4" ht="12.75" customHeight="1" x14ac:dyDescent="0.25">
      <c r="A7" s="45"/>
      <c r="B7" s="51" t="s">
        <v>1073</v>
      </c>
      <c r="C7" s="47">
        <v>79.135000000000005</v>
      </c>
      <c r="D7" s="48">
        <v>0.10443756017245781</v>
      </c>
    </row>
    <row r="8" spans="1:4" ht="12.75" customHeight="1" x14ac:dyDescent="0.25">
      <c r="A8" s="45"/>
      <c r="B8" s="51" t="s">
        <v>83</v>
      </c>
      <c r="C8" s="47">
        <v>-36.524999999999999</v>
      </c>
      <c r="D8" s="48">
        <v>-4.8203473624805974E-2</v>
      </c>
    </row>
    <row r="9" spans="1:4" ht="12.75" customHeight="1" x14ac:dyDescent="0.25">
      <c r="A9" s="45"/>
      <c r="B9" s="51" t="s">
        <v>84</v>
      </c>
      <c r="C9" s="47">
        <v>120.759</v>
      </c>
      <c r="D9" s="48">
        <v>0.15937038388659672</v>
      </c>
    </row>
    <row r="10" spans="1:4" ht="12.75" customHeight="1" x14ac:dyDescent="0.25">
      <c r="A10" s="45"/>
      <c r="B10" s="51" t="s">
        <v>85</v>
      </c>
      <c r="C10" s="47">
        <v>20.078999999999994</v>
      </c>
      <c r="D10" s="48">
        <v>2.6499043036618177E-2</v>
      </c>
    </row>
    <row r="11" spans="1:4" ht="12.75" customHeight="1" x14ac:dyDescent="0.25">
      <c r="A11" s="45"/>
      <c r="B11" s="51" t="s">
        <v>1076</v>
      </c>
      <c r="C11" s="47">
        <v>436.64400000000001</v>
      </c>
      <c r="D11" s="48">
        <v>0.57625619541217754</v>
      </c>
    </row>
    <row r="12" spans="1:4" ht="12.75" customHeight="1" x14ac:dyDescent="0.25">
      <c r="A12" s="45"/>
      <c r="B12" s="51" t="s">
        <v>86</v>
      </c>
      <c r="C12" s="47">
        <v>78.22</v>
      </c>
      <c r="D12" s="48">
        <v>0.10322999882087128</v>
      </c>
    </row>
    <row r="13" spans="1:4" ht="12.75" customHeight="1" x14ac:dyDescent="0.25">
      <c r="A13" s="45"/>
      <c r="B13" s="51" t="s">
        <v>87</v>
      </c>
      <c r="C13" s="47">
        <v>35.896999999999736</v>
      </c>
      <c r="D13" s="48">
        <v>4.7374677418470838E-2</v>
      </c>
    </row>
    <row r="14" spans="1:4" ht="12.75" customHeight="1" x14ac:dyDescent="0.25">
      <c r="A14" s="45"/>
      <c r="B14" s="51" t="s">
        <v>88</v>
      </c>
      <c r="C14" s="47">
        <v>25.084499999999998</v>
      </c>
      <c r="D14" s="48">
        <v>3.3104997512428347E-2</v>
      </c>
    </row>
    <row r="15" spans="1:4" ht="12.75" customHeight="1" x14ac:dyDescent="0.25">
      <c r="A15" s="45"/>
      <c r="B15" s="51" t="s">
        <v>89</v>
      </c>
      <c r="C15" s="47">
        <v>78</v>
      </c>
      <c r="D15" s="48">
        <v>0.10293965620081769</v>
      </c>
    </row>
    <row r="16" spans="1:4" ht="12.75" customHeight="1" x14ac:dyDescent="0.25">
      <c r="A16" s="45"/>
      <c r="B16" s="51" t="s">
        <v>1077</v>
      </c>
      <c r="C16" s="47">
        <v>263.55786000000029</v>
      </c>
      <c r="D16" s="48">
        <v>0.34782763458234972</v>
      </c>
    </row>
    <row r="17" spans="1:5" ht="12.75" customHeight="1" x14ac:dyDescent="0.25">
      <c r="A17" s="45"/>
      <c r="B17" s="49" t="s">
        <v>90</v>
      </c>
      <c r="C17" s="50">
        <v>250.27375869704701</v>
      </c>
      <c r="D17" s="52">
        <v>0.33029608559436441</v>
      </c>
    </row>
    <row r="18" spans="1:5" ht="12.75" customHeight="1" x14ac:dyDescent="0.25">
      <c r="A18" s="45"/>
      <c r="B18" s="51" t="s">
        <v>1075</v>
      </c>
      <c r="C18" s="47">
        <v>5.1982929999994667</v>
      </c>
      <c r="D18" s="48">
        <v>6.8603909519366962E-3</v>
      </c>
      <c r="E18" s="55"/>
    </row>
    <row r="19" spans="1:5" ht="12.75" customHeight="1" x14ac:dyDescent="0.25">
      <c r="A19" s="45"/>
      <c r="B19" s="51" t="s">
        <v>1074</v>
      </c>
      <c r="C19" s="47">
        <v>136.74458100000001</v>
      </c>
      <c r="D19" s="48">
        <v>0.18046718148031884</v>
      </c>
      <c r="E19" s="55"/>
    </row>
    <row r="20" spans="1:5" ht="12.75" customHeight="1" x14ac:dyDescent="0.25">
      <c r="A20" s="45"/>
      <c r="B20" s="51" t="s">
        <v>91</v>
      </c>
      <c r="C20" s="47">
        <v>174.78700000000001</v>
      </c>
      <c r="D20" s="48">
        <v>0.23067325241502978</v>
      </c>
      <c r="E20" s="55"/>
    </row>
    <row r="21" spans="1:5" ht="12.75" customHeight="1" x14ac:dyDescent="0.25">
      <c r="A21" s="45"/>
      <c r="B21" s="51" t="s">
        <v>92</v>
      </c>
      <c r="C21" s="47">
        <v>-63.264514999999918</v>
      </c>
      <c r="D21" s="48">
        <v>-8.3492659279634174E-2</v>
      </c>
      <c r="E21" s="55"/>
    </row>
    <row r="22" spans="1:5" ht="12.75" customHeight="1" x14ac:dyDescent="0.25">
      <c r="A22" s="45"/>
      <c r="B22" s="51" t="s">
        <v>93</v>
      </c>
      <c r="C22" s="47">
        <v>11.308399697047435</v>
      </c>
      <c r="D22" s="48">
        <v>1.4924138166608897E-2</v>
      </c>
      <c r="E22" s="55"/>
    </row>
    <row r="23" spans="1:5" ht="12.75" customHeight="1" x14ac:dyDescent="0.25">
      <c r="A23" s="45"/>
      <c r="B23" s="51" t="s">
        <v>94</v>
      </c>
      <c r="C23" s="47">
        <v>-14.5</v>
      </c>
      <c r="D23" s="48">
        <v>-1.9136218139895595E-2</v>
      </c>
      <c r="E23" s="55"/>
    </row>
    <row r="24" spans="1:5" ht="12.75" customHeight="1" x14ac:dyDescent="0.25">
      <c r="A24" s="998" t="s">
        <v>95</v>
      </c>
      <c r="B24" s="998"/>
      <c r="C24" s="998"/>
      <c r="D24" s="998"/>
      <c r="E24" s="55"/>
    </row>
  </sheetData>
  <mergeCells count="2">
    <mergeCell ref="A1:D1"/>
    <mergeCell ref="A24:D2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sqref="A1:E1"/>
    </sheetView>
  </sheetViews>
  <sheetFormatPr defaultRowHeight="12.75" customHeight="1" x14ac:dyDescent="0.25"/>
  <cols>
    <col min="1" max="1" width="25.85546875" customWidth="1"/>
  </cols>
  <sheetData>
    <row r="1" spans="1:6" ht="12.75" customHeight="1" x14ac:dyDescent="0.25">
      <c r="A1" s="956" t="s">
        <v>155</v>
      </c>
      <c r="B1" s="956"/>
      <c r="C1" s="956"/>
      <c r="D1" s="956"/>
      <c r="E1" s="956"/>
    </row>
    <row r="2" spans="1:6" ht="12.75" customHeight="1" x14ac:dyDescent="0.25">
      <c r="A2" s="53"/>
      <c r="B2" s="54" t="s">
        <v>0</v>
      </c>
      <c r="C2" s="54" t="s">
        <v>1</v>
      </c>
      <c r="D2" s="54" t="s">
        <v>2</v>
      </c>
      <c r="E2" s="54" t="s">
        <v>3</v>
      </c>
    </row>
    <row r="3" spans="1:6" ht="12.75" customHeight="1" x14ac:dyDescent="0.25">
      <c r="A3" s="66" t="s">
        <v>96</v>
      </c>
      <c r="B3" s="67">
        <v>26187.463</v>
      </c>
      <c r="C3" s="67">
        <v>27875.39</v>
      </c>
      <c r="D3" s="67">
        <v>27623.319999999996</v>
      </c>
      <c r="E3" s="67">
        <v>28247.035999999996</v>
      </c>
      <c r="F3" s="55"/>
    </row>
    <row r="4" spans="1:6" ht="12.75" customHeight="1" x14ac:dyDescent="0.25">
      <c r="A4" s="58" t="s">
        <v>97</v>
      </c>
      <c r="B4" s="57">
        <v>1002.866</v>
      </c>
      <c r="C4" s="57">
        <v>1197.934</v>
      </c>
      <c r="D4" s="57">
        <v>1245.3699999999999</v>
      </c>
      <c r="E4" s="57">
        <v>1318.982</v>
      </c>
      <c r="F4" s="55"/>
    </row>
    <row r="5" spans="1:6" ht="12.75" customHeight="1" x14ac:dyDescent="0.25">
      <c r="A5" s="58" t="s">
        <v>98</v>
      </c>
      <c r="B5" s="57">
        <v>233.99600000000001</v>
      </c>
      <c r="C5" s="57">
        <v>639.84300000000007</v>
      </c>
      <c r="D5" s="57">
        <v>495.74399999999997</v>
      </c>
      <c r="E5" s="57">
        <v>357.10999999999996</v>
      </c>
      <c r="F5" s="55"/>
    </row>
    <row r="6" spans="1:6" ht="12.75" customHeight="1" x14ac:dyDescent="0.25">
      <c r="A6" s="58" t="s">
        <v>99</v>
      </c>
      <c r="B6" s="57">
        <v>1362.6990000000001</v>
      </c>
      <c r="C6" s="57">
        <v>1374.95</v>
      </c>
      <c r="D6" s="57">
        <v>1425.634</v>
      </c>
      <c r="E6" s="57">
        <v>1559.1559999999999</v>
      </c>
      <c r="F6" s="55"/>
    </row>
    <row r="7" spans="1:6" ht="12.75" customHeight="1" x14ac:dyDescent="0.25">
      <c r="A7" s="58" t="s">
        <v>100</v>
      </c>
      <c r="B7" s="57">
        <v>1526.3229999999999</v>
      </c>
      <c r="C7" s="57">
        <v>1424.223</v>
      </c>
      <c r="D7" s="57">
        <v>1460.078</v>
      </c>
      <c r="E7" s="57">
        <v>1498.9159999999999</v>
      </c>
      <c r="F7" s="55"/>
    </row>
    <row r="8" spans="1:6" ht="12.75" customHeight="1" x14ac:dyDescent="0.25">
      <c r="A8" s="59" t="s">
        <v>101</v>
      </c>
      <c r="B8" s="60">
        <v>649.92100000000005</v>
      </c>
      <c r="C8" s="60">
        <v>683.08500000000004</v>
      </c>
      <c r="D8" s="60">
        <v>667.13800000000003</v>
      </c>
      <c r="E8" s="60">
        <v>685.94200000000001</v>
      </c>
      <c r="F8" s="55"/>
    </row>
    <row r="9" spans="1:6" ht="12.75" customHeight="1" x14ac:dyDescent="0.25">
      <c r="A9" s="68" t="s">
        <v>102</v>
      </c>
      <c r="B9" s="67">
        <v>21411.657999999999</v>
      </c>
      <c r="C9" s="67">
        <v>22555.355</v>
      </c>
      <c r="D9" s="67">
        <v>22329.355999999996</v>
      </c>
      <c r="E9" s="67">
        <v>22826.929999999997</v>
      </c>
      <c r="F9" s="55"/>
    </row>
    <row r="10" spans="1:6" ht="12.75" customHeight="1" x14ac:dyDescent="0.25">
      <c r="A10" s="62" t="s">
        <v>103</v>
      </c>
      <c r="B10" s="63"/>
      <c r="C10" s="63">
        <v>5.3414686522641031</v>
      </c>
      <c r="D10" s="63">
        <v>-1.0019749190380844</v>
      </c>
      <c r="E10" s="63">
        <v>2.2283401276776749</v>
      </c>
      <c r="F10" s="55"/>
    </row>
    <row r="11" spans="1:6" ht="12.75" customHeight="1" x14ac:dyDescent="0.25">
      <c r="A11" s="58" t="s">
        <v>104</v>
      </c>
      <c r="B11" s="57">
        <v>9493.8610000000044</v>
      </c>
      <c r="C11" s="57">
        <v>9846.6249999999982</v>
      </c>
      <c r="D11" s="57">
        <v>9432.2289999999994</v>
      </c>
      <c r="E11" s="57">
        <v>9602.2369999999974</v>
      </c>
      <c r="F11" s="55"/>
    </row>
    <row r="12" spans="1:6" ht="12.75" customHeight="1" x14ac:dyDescent="0.25">
      <c r="A12" s="62" t="s">
        <v>103</v>
      </c>
      <c r="B12" s="63"/>
      <c r="C12" s="63">
        <v>3.7157063917408584</v>
      </c>
      <c r="D12" s="63">
        <v>-4.2085079913168126</v>
      </c>
      <c r="E12" s="63">
        <v>1.802415950672942</v>
      </c>
      <c r="F12" s="55"/>
    </row>
    <row r="13" spans="1:6" ht="12.75" customHeight="1" x14ac:dyDescent="0.25">
      <c r="A13" s="58" t="s">
        <v>105</v>
      </c>
      <c r="B13" s="57">
        <v>11610.140999999998</v>
      </c>
      <c r="C13" s="57">
        <v>11890.194</v>
      </c>
      <c r="D13" s="57">
        <v>12285.33</v>
      </c>
      <c r="E13" s="57">
        <v>12702.875000000002</v>
      </c>
      <c r="F13" s="55"/>
    </row>
    <row r="14" spans="1:6" ht="12.75" customHeight="1" x14ac:dyDescent="0.25">
      <c r="A14" s="62" t="s">
        <v>103</v>
      </c>
      <c r="B14" s="63"/>
      <c r="C14" s="63">
        <v>2.412141247897015</v>
      </c>
      <c r="D14" s="63">
        <v>3.3232090241757328</v>
      </c>
      <c r="E14" s="63">
        <v>3.398728402086082</v>
      </c>
      <c r="F14" s="55"/>
    </row>
    <row r="15" spans="1:6" ht="12.75" customHeight="1" x14ac:dyDescent="0.25">
      <c r="A15" s="58" t="s">
        <v>106</v>
      </c>
      <c r="B15" s="57">
        <v>307.65600000000006</v>
      </c>
      <c r="C15" s="57">
        <v>818.53599999999983</v>
      </c>
      <c r="D15" s="57">
        <v>611.79700000000003</v>
      </c>
      <c r="E15" s="57">
        <v>521.81799999999998</v>
      </c>
      <c r="F15" s="55"/>
    </row>
    <row r="16" spans="1:6" ht="12.75" customHeight="1" x14ac:dyDescent="0.25">
      <c r="A16" s="64" t="s">
        <v>103</v>
      </c>
      <c r="B16" s="65"/>
      <c r="C16" s="65">
        <v>166.05559456015797</v>
      </c>
      <c r="D16" s="65">
        <v>-25.257166453277534</v>
      </c>
      <c r="E16" s="65">
        <v>-14.707329391938838</v>
      </c>
      <c r="F16" s="55"/>
    </row>
    <row r="17" spans="1:6" ht="12.75" customHeight="1" x14ac:dyDescent="0.25">
      <c r="A17" s="999" t="s">
        <v>60</v>
      </c>
      <c r="B17" s="999"/>
      <c r="C17" s="999"/>
      <c r="D17" s="999"/>
      <c r="E17" s="999"/>
      <c r="F17" s="55"/>
    </row>
  </sheetData>
  <mergeCells count="2">
    <mergeCell ref="A1:E1"/>
    <mergeCell ref="A17:E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sqref="A1:I1"/>
    </sheetView>
  </sheetViews>
  <sheetFormatPr defaultRowHeight="12.75" customHeight="1" x14ac:dyDescent="0.25"/>
  <cols>
    <col min="1" max="1" width="44" customWidth="1"/>
    <col min="9" max="9" width="9.7109375" bestFit="1" customWidth="1"/>
  </cols>
  <sheetData>
    <row r="1" spans="1:11" ht="12.75" customHeight="1" x14ac:dyDescent="0.25">
      <c r="A1" s="1000" t="s">
        <v>433</v>
      </c>
      <c r="B1" s="1000"/>
      <c r="C1" s="1000"/>
      <c r="D1" s="1000"/>
      <c r="E1" s="1000"/>
      <c r="F1" s="1000"/>
      <c r="G1" s="1000"/>
      <c r="H1" s="1000"/>
      <c r="I1" s="1000"/>
      <c r="J1" s="129"/>
      <c r="K1" s="129"/>
    </row>
    <row r="2" spans="1:11" ht="12.75" customHeight="1" x14ac:dyDescent="0.25">
      <c r="A2" s="374"/>
      <c r="B2" s="375">
        <v>2010</v>
      </c>
      <c r="C2" s="375">
        <v>2011</v>
      </c>
      <c r="D2" s="375">
        <v>2012</v>
      </c>
      <c r="E2" s="376" t="s">
        <v>186</v>
      </c>
      <c r="F2" s="376" t="s">
        <v>135</v>
      </c>
      <c r="G2" s="376" t="s">
        <v>136</v>
      </c>
      <c r="H2" s="376" t="s">
        <v>137</v>
      </c>
      <c r="I2" s="376" t="s">
        <v>434</v>
      </c>
      <c r="J2" s="129"/>
      <c r="K2" s="129"/>
    </row>
    <row r="3" spans="1:11" ht="12.75" customHeight="1" x14ac:dyDescent="0.25">
      <c r="A3" s="377" t="s">
        <v>435</v>
      </c>
      <c r="B3" s="378">
        <v>-7.6580852973321099</v>
      </c>
      <c r="C3" s="378">
        <v>-5.0735086878912332</v>
      </c>
      <c r="D3" s="378">
        <v>-4.5432922968121137</v>
      </c>
      <c r="E3" s="378">
        <v>-2.9799982517343593</v>
      </c>
      <c r="F3" s="378">
        <v>-2.8300504800554291</v>
      </c>
      <c r="G3" s="378">
        <v>-2.5700270065515429</v>
      </c>
      <c r="H3" s="378">
        <v>-1.5000269336892569</v>
      </c>
      <c r="I3" s="129"/>
      <c r="J3" s="129"/>
      <c r="K3" s="129"/>
    </row>
    <row r="4" spans="1:11" ht="12.75" customHeight="1" x14ac:dyDescent="0.25">
      <c r="A4" s="367" t="s">
        <v>436</v>
      </c>
      <c r="B4" s="379">
        <v>-0.36265828799307581</v>
      </c>
      <c r="C4" s="379">
        <v>-0.14312389334014064</v>
      </c>
      <c r="D4" s="379">
        <v>-0.14801461484367676</v>
      </c>
      <c r="E4" s="379">
        <v>-0.43207889996914167</v>
      </c>
      <c r="F4" s="379">
        <v>-0.32675216707534016</v>
      </c>
      <c r="G4" s="379">
        <v>-0.18427404022230912</v>
      </c>
      <c r="H4" s="379">
        <v>3.2331878706774585E-2</v>
      </c>
      <c r="I4" s="129"/>
      <c r="J4" s="129"/>
      <c r="K4" s="129"/>
    </row>
    <row r="5" spans="1:11" ht="12.75" customHeight="1" x14ac:dyDescent="0.25">
      <c r="A5" s="367" t="s">
        <v>437</v>
      </c>
      <c r="B5" s="379">
        <v>-0.13710422717142587</v>
      </c>
      <c r="C5" s="379">
        <v>-0.21814169248309806</v>
      </c>
      <c r="D5" s="379">
        <v>0.4910612717842715</v>
      </c>
      <c r="E5" s="379">
        <v>1.0051437373041798</v>
      </c>
      <c r="F5" s="379">
        <v>1.5747011910653599</v>
      </c>
      <c r="G5" s="379">
        <v>0.37061898613428779</v>
      </c>
      <c r="H5" s="379">
        <v>0.36130770842186538</v>
      </c>
      <c r="I5" s="129"/>
      <c r="J5" s="129"/>
      <c r="K5" s="129"/>
    </row>
    <row r="6" spans="1:11" ht="12.75" customHeight="1" x14ac:dyDescent="0.25">
      <c r="A6" s="380" t="s">
        <v>402</v>
      </c>
      <c r="B6" s="379" t="s">
        <v>438</v>
      </c>
      <c r="C6" s="379" t="s">
        <v>438</v>
      </c>
      <c r="D6" s="379">
        <v>6.2217266170455109E-2</v>
      </c>
      <c r="E6" s="379">
        <v>0.32845335213495297</v>
      </c>
      <c r="F6" s="379" t="s">
        <v>438</v>
      </c>
      <c r="G6" s="379" t="s">
        <v>438</v>
      </c>
      <c r="H6" s="379" t="s">
        <v>438</v>
      </c>
      <c r="I6" s="129"/>
      <c r="J6" s="129"/>
      <c r="K6" s="129"/>
    </row>
    <row r="7" spans="1:11" ht="12.75" customHeight="1" x14ac:dyDescent="0.25">
      <c r="A7" s="380" t="s">
        <v>439</v>
      </c>
      <c r="B7" s="379">
        <v>-0.32021326609306455</v>
      </c>
      <c r="C7" s="379" t="s">
        <v>438</v>
      </c>
      <c r="D7" s="379" t="s">
        <v>438</v>
      </c>
      <c r="E7" s="379" t="s">
        <v>438</v>
      </c>
      <c r="F7" s="379" t="s">
        <v>438</v>
      </c>
      <c r="G7" s="379" t="s">
        <v>438</v>
      </c>
      <c r="H7" s="379" t="s">
        <v>438</v>
      </c>
      <c r="I7" s="129"/>
      <c r="J7" s="129"/>
      <c r="K7" s="129"/>
    </row>
    <row r="8" spans="1:11" ht="12.75" customHeight="1" x14ac:dyDescent="0.25">
      <c r="A8" s="380" t="s">
        <v>403</v>
      </c>
      <c r="B8" s="379" t="s">
        <v>438</v>
      </c>
      <c r="C8" s="379">
        <v>4.3423508165956637E-2</v>
      </c>
      <c r="D8" s="379" t="s">
        <v>438</v>
      </c>
      <c r="E8" s="379" t="s">
        <v>438</v>
      </c>
      <c r="F8" s="379" t="s">
        <v>438</v>
      </c>
      <c r="G8" s="379" t="s">
        <v>438</v>
      </c>
      <c r="H8" s="379" t="s">
        <v>438</v>
      </c>
      <c r="I8" s="129"/>
      <c r="J8" s="129"/>
      <c r="K8" s="129"/>
    </row>
    <row r="9" spans="1:11" ht="12.75" customHeight="1" x14ac:dyDescent="0.25">
      <c r="A9" s="380" t="s">
        <v>440</v>
      </c>
      <c r="B9" s="379" t="s">
        <v>438</v>
      </c>
      <c r="C9" s="379">
        <v>8.5637867862399478E-2</v>
      </c>
      <c r="D9" s="379" t="s">
        <v>438</v>
      </c>
      <c r="E9" s="379" t="s">
        <v>438</v>
      </c>
      <c r="F9" s="379" t="s">
        <v>438</v>
      </c>
      <c r="G9" s="379" t="s">
        <v>438</v>
      </c>
      <c r="H9" s="379" t="s">
        <v>438</v>
      </c>
      <c r="I9" s="129"/>
      <c r="J9" s="129"/>
      <c r="K9" s="129"/>
    </row>
    <row r="10" spans="1:11" ht="12.75" customHeight="1" x14ac:dyDescent="0.25">
      <c r="A10" s="380" t="s">
        <v>405</v>
      </c>
      <c r="B10" s="379" t="s">
        <v>438</v>
      </c>
      <c r="C10" s="379">
        <v>0.25174500131643501</v>
      </c>
      <c r="D10" s="379">
        <v>-8.1411026946374768E-3</v>
      </c>
      <c r="E10" s="379">
        <v>-7.9302206349602163E-3</v>
      </c>
      <c r="F10" s="379">
        <v>-7.6386551849285693E-3</v>
      </c>
      <c r="G10" s="379">
        <v>-7.2839664645579921E-3</v>
      </c>
      <c r="H10" s="379">
        <v>-6.9285419297689093E-3</v>
      </c>
      <c r="I10" s="129"/>
      <c r="J10" s="129"/>
      <c r="K10" s="129"/>
    </row>
    <row r="11" spans="1:11" ht="12.75" customHeight="1" x14ac:dyDescent="0.25">
      <c r="A11" s="380" t="s">
        <v>441</v>
      </c>
      <c r="B11" s="379" t="s">
        <v>438</v>
      </c>
      <c r="C11" s="379">
        <v>0.12825092759375392</v>
      </c>
      <c r="D11" s="379" t="s">
        <v>438</v>
      </c>
      <c r="E11" s="379" t="s">
        <v>438</v>
      </c>
      <c r="F11" s="379" t="s">
        <v>438</v>
      </c>
      <c r="G11" s="379" t="s">
        <v>438</v>
      </c>
      <c r="H11" s="379" t="s">
        <v>438</v>
      </c>
      <c r="I11" s="129"/>
      <c r="J11" s="129"/>
      <c r="K11" s="129"/>
    </row>
    <row r="12" spans="1:11" ht="12.75" customHeight="1" x14ac:dyDescent="0.25">
      <c r="A12" s="380" t="s">
        <v>442</v>
      </c>
      <c r="B12" s="379">
        <v>-0.11801686935160344</v>
      </c>
      <c r="C12" s="379" t="s">
        <v>438</v>
      </c>
      <c r="D12" s="379" t="s">
        <v>438</v>
      </c>
      <c r="E12" s="379" t="s">
        <v>438</v>
      </c>
      <c r="F12" s="379" t="s">
        <v>438</v>
      </c>
      <c r="G12" s="379" t="s">
        <v>438</v>
      </c>
      <c r="H12" s="379" t="s">
        <v>438</v>
      </c>
      <c r="I12" s="129"/>
      <c r="J12" s="129"/>
      <c r="K12" s="129"/>
    </row>
    <row r="13" spans="1:11" ht="12.75" customHeight="1" x14ac:dyDescent="0.25">
      <c r="A13" s="380" t="s">
        <v>443</v>
      </c>
      <c r="B13" s="379">
        <v>-0.17087267375671919</v>
      </c>
      <c r="C13" s="379" t="s">
        <v>438</v>
      </c>
      <c r="D13" s="379" t="s">
        <v>438</v>
      </c>
      <c r="E13" s="379" t="s">
        <v>438</v>
      </c>
      <c r="F13" s="379" t="s">
        <v>438</v>
      </c>
      <c r="G13" s="379" t="s">
        <v>438</v>
      </c>
      <c r="H13" s="379" t="s">
        <v>438</v>
      </c>
      <c r="I13" s="129"/>
      <c r="J13" s="129"/>
      <c r="K13" s="129"/>
    </row>
    <row r="14" spans="1:11" ht="12.75" customHeight="1" x14ac:dyDescent="0.25">
      <c r="A14" s="380" t="s">
        <v>444</v>
      </c>
      <c r="B14" s="379">
        <v>0.4372276621917045</v>
      </c>
      <c r="C14" s="379">
        <v>-0.91838740769006832</v>
      </c>
      <c r="D14" s="379" t="s">
        <v>438</v>
      </c>
      <c r="E14" s="379" t="s">
        <v>438</v>
      </c>
      <c r="F14" s="379" t="s">
        <v>438</v>
      </c>
      <c r="G14" s="379" t="s">
        <v>438</v>
      </c>
      <c r="H14" s="379" t="s">
        <v>438</v>
      </c>
      <c r="I14" s="129"/>
      <c r="J14" s="129"/>
      <c r="K14" s="129"/>
    </row>
    <row r="15" spans="1:11" ht="12.75" customHeight="1" x14ac:dyDescent="0.25">
      <c r="A15" s="381" t="s">
        <v>445</v>
      </c>
      <c r="B15" s="379" t="s">
        <v>438</v>
      </c>
      <c r="C15" s="379" t="s">
        <v>438</v>
      </c>
      <c r="D15" s="379">
        <v>5.6493542113890481E-2</v>
      </c>
      <c r="E15" s="379" t="s">
        <v>438</v>
      </c>
      <c r="F15" s="379" t="s">
        <v>438</v>
      </c>
      <c r="G15" s="379" t="s">
        <v>438</v>
      </c>
      <c r="H15" s="379" t="s">
        <v>438</v>
      </c>
      <c r="I15" s="129"/>
      <c r="J15" s="129"/>
      <c r="K15" s="129"/>
    </row>
    <row r="16" spans="1:11" ht="12.75" customHeight="1" x14ac:dyDescent="0.25">
      <c r="A16" s="380" t="s">
        <v>446</v>
      </c>
      <c r="B16" s="379" t="s">
        <v>438</v>
      </c>
      <c r="C16" s="379" t="s">
        <v>438</v>
      </c>
      <c r="D16" s="379">
        <v>3.4612064078973749E-2</v>
      </c>
      <c r="E16" s="379">
        <v>0.15606119313375519</v>
      </c>
      <c r="F16" s="379">
        <v>0.10519204196773235</v>
      </c>
      <c r="G16" s="379">
        <v>0.10541880290251214</v>
      </c>
      <c r="H16" s="379">
        <v>0.10539339346528845</v>
      </c>
      <c r="I16" s="129"/>
      <c r="J16" s="129"/>
      <c r="K16" s="129"/>
    </row>
    <row r="17" spans="1:11" ht="12.75" customHeight="1" x14ac:dyDescent="0.25">
      <c r="A17" s="381" t="s">
        <v>947</v>
      </c>
      <c r="B17" s="379" t="s">
        <v>438</v>
      </c>
      <c r="C17" s="379" t="s">
        <v>438</v>
      </c>
      <c r="D17" s="379" t="s">
        <v>438</v>
      </c>
      <c r="E17" s="379">
        <v>1.0960913109827528E-2</v>
      </c>
      <c r="F17" s="379" t="s">
        <v>438</v>
      </c>
      <c r="G17" s="379" t="s">
        <v>438</v>
      </c>
      <c r="H17" s="379" t="s">
        <v>438</v>
      </c>
      <c r="I17" s="129"/>
      <c r="J17" s="129"/>
      <c r="K17" s="129"/>
    </row>
    <row r="18" spans="1:11" ht="12.75" customHeight="1" x14ac:dyDescent="0.25">
      <c r="A18" s="381" t="s">
        <v>946</v>
      </c>
      <c r="B18" s="379" t="s">
        <v>438</v>
      </c>
      <c r="C18" s="379" t="s">
        <v>438</v>
      </c>
      <c r="D18" s="379" t="s">
        <v>438</v>
      </c>
      <c r="E18" s="379" t="s">
        <v>438</v>
      </c>
      <c r="F18" s="379" t="s">
        <v>980</v>
      </c>
      <c r="G18" s="379" t="s">
        <v>438</v>
      </c>
      <c r="H18" s="379" t="s">
        <v>438</v>
      </c>
      <c r="I18" s="129"/>
      <c r="J18" s="129"/>
      <c r="K18" s="129"/>
    </row>
    <row r="19" spans="1:11" ht="12.75" customHeight="1" x14ac:dyDescent="0.25">
      <c r="A19" s="380" t="s">
        <v>411</v>
      </c>
      <c r="B19" s="379" t="s">
        <v>438</v>
      </c>
      <c r="C19" s="379" t="s">
        <v>438</v>
      </c>
      <c r="D19" s="379">
        <v>3.2602331326001086E-2</v>
      </c>
      <c r="E19" s="379">
        <v>0.11963035142605589</v>
      </c>
      <c r="F19" s="379">
        <v>9.1924141344155205E-2</v>
      </c>
      <c r="G19" s="379">
        <v>6.1943792142679158E-2</v>
      </c>
      <c r="H19" s="379">
        <v>6.2456208813900183E-2</v>
      </c>
      <c r="I19" s="129"/>
      <c r="J19" s="129"/>
      <c r="K19" s="129"/>
    </row>
    <row r="20" spans="1:11" ht="12.75" customHeight="1" x14ac:dyDescent="0.25">
      <c r="A20" s="380" t="s">
        <v>447</v>
      </c>
      <c r="B20" s="379" t="s">
        <v>438</v>
      </c>
      <c r="C20" s="379" t="s">
        <v>438</v>
      </c>
      <c r="D20" s="379" t="s">
        <v>438</v>
      </c>
      <c r="E20" s="379">
        <v>0.64592660956213621</v>
      </c>
      <c r="F20" s="379">
        <v>1.5761654953974066E-2</v>
      </c>
      <c r="G20" s="379">
        <v>1.0067679978656521E-3</v>
      </c>
      <c r="H20" s="379">
        <v>1.0773475702819657E-3</v>
      </c>
      <c r="I20" s="129"/>
      <c r="J20" s="129"/>
      <c r="K20" s="129"/>
    </row>
    <row r="21" spans="1:11" ht="12.75" customHeight="1" x14ac:dyDescent="0.25">
      <c r="A21" s="382" t="s">
        <v>448</v>
      </c>
      <c r="B21" s="379" t="s">
        <v>438</v>
      </c>
      <c r="C21" s="379" t="s">
        <v>438</v>
      </c>
      <c r="D21" s="379" t="s">
        <v>438</v>
      </c>
      <c r="E21" s="379" t="s">
        <v>438</v>
      </c>
      <c r="F21" s="379">
        <v>3.4313240291662543E-2</v>
      </c>
      <c r="G21" s="379" t="s">
        <v>438</v>
      </c>
      <c r="H21" s="379" t="s">
        <v>438</v>
      </c>
      <c r="I21" s="129"/>
      <c r="J21" s="129"/>
      <c r="K21" s="129"/>
    </row>
    <row r="22" spans="1:11" ht="12.75" customHeight="1" x14ac:dyDescent="0.25">
      <c r="A22" s="380" t="s">
        <v>449</v>
      </c>
      <c r="B22" s="379">
        <v>1.525106901647449E-3</v>
      </c>
      <c r="C22" s="379">
        <v>0.15928138885634852</v>
      </c>
      <c r="D22" s="379">
        <v>0.26157582379435584</v>
      </c>
      <c r="E22" s="379">
        <v>-0.3573476892065971</v>
      </c>
      <c r="F22" s="379">
        <v>0.82730278135207358</v>
      </c>
      <c r="G22" s="379">
        <v>0.18499361960781352</v>
      </c>
      <c r="H22" s="379">
        <v>0.17596676981272108</v>
      </c>
      <c r="I22" s="129"/>
      <c r="J22" s="129"/>
      <c r="K22" s="129"/>
    </row>
    <row r="23" spans="1:11" ht="12.75" customHeight="1" x14ac:dyDescent="0.25">
      <c r="A23" s="380" t="s">
        <v>450</v>
      </c>
      <c r="B23" s="379" t="s">
        <v>438</v>
      </c>
      <c r="C23" s="379" t="s">
        <v>438</v>
      </c>
      <c r="D23" s="379" t="s">
        <v>438</v>
      </c>
      <c r="E23" s="379" t="s">
        <v>438</v>
      </c>
      <c r="F23" s="379">
        <v>7.1265960605760667E-2</v>
      </c>
      <c r="G23" s="379" t="s">
        <v>438</v>
      </c>
      <c r="H23" s="379" t="s">
        <v>438</v>
      </c>
      <c r="I23" s="129"/>
      <c r="J23" s="129"/>
      <c r="K23" s="129"/>
    </row>
    <row r="24" spans="1:11" ht="12.75" customHeight="1" x14ac:dyDescent="0.25">
      <c r="A24" s="380" t="s">
        <v>413</v>
      </c>
      <c r="B24" s="379" t="s">
        <v>438</v>
      </c>
      <c r="C24" s="379" t="s">
        <v>438</v>
      </c>
      <c r="D24" s="379" t="s">
        <v>438</v>
      </c>
      <c r="E24" s="379">
        <v>4.1103424161853232E-2</v>
      </c>
      <c r="F24" s="379">
        <v>0</v>
      </c>
      <c r="G24" s="379" t="s">
        <v>438</v>
      </c>
      <c r="H24" s="379" t="s">
        <v>438</v>
      </c>
      <c r="I24" s="129"/>
      <c r="J24" s="129"/>
      <c r="K24" s="129"/>
    </row>
    <row r="25" spans="1:11" ht="12.75" customHeight="1" x14ac:dyDescent="0.25">
      <c r="A25" s="380" t="s">
        <v>414</v>
      </c>
      <c r="B25" s="379" t="s">
        <v>438</v>
      </c>
      <c r="C25" s="379" t="s">
        <v>438</v>
      </c>
      <c r="D25" s="379" t="s">
        <v>438</v>
      </c>
      <c r="E25" s="379" t="s">
        <v>438</v>
      </c>
      <c r="F25" s="379">
        <v>-8.5783100729156361E-2</v>
      </c>
      <c r="G25" s="379" t="s">
        <v>438</v>
      </c>
      <c r="H25" s="379" t="s">
        <v>438</v>
      </c>
      <c r="I25" s="129"/>
      <c r="J25" s="129"/>
      <c r="K25" s="129"/>
    </row>
    <row r="26" spans="1:11" ht="12.75" customHeight="1" x14ac:dyDescent="0.25">
      <c r="A26" s="380" t="s">
        <v>451</v>
      </c>
      <c r="B26" s="379" t="s">
        <v>438</v>
      </c>
      <c r="C26" s="379" t="s">
        <v>438</v>
      </c>
      <c r="D26" s="379">
        <v>1.371384783564537E-2</v>
      </c>
      <c r="E26" s="379">
        <v>2.6717225705204597E-2</v>
      </c>
      <c r="F26" s="379">
        <v>0.12896446600019795</v>
      </c>
      <c r="G26" s="379">
        <v>2.4539969947975263E-2</v>
      </c>
      <c r="H26" s="379">
        <v>2.334253068944259E-2</v>
      </c>
      <c r="I26" s="129"/>
      <c r="J26" s="129"/>
      <c r="K26" s="129"/>
    </row>
    <row r="27" spans="1:11" ht="12.75" customHeight="1" x14ac:dyDescent="0.25">
      <c r="A27" s="380" t="s">
        <v>452</v>
      </c>
      <c r="B27" s="379">
        <v>3.3245812936609276E-2</v>
      </c>
      <c r="C27" s="379">
        <v>3.1907021412076637E-2</v>
      </c>
      <c r="D27" s="379">
        <v>3.7987499159587275E-2</v>
      </c>
      <c r="E27" s="379">
        <v>4.1568577911951538E-2</v>
      </c>
      <c r="F27" s="379">
        <v>6.3463657659441092E-2</v>
      </c>
      <c r="G27" s="379" t="s">
        <v>438</v>
      </c>
      <c r="H27" s="379" t="s">
        <v>438</v>
      </c>
      <c r="I27" s="129"/>
      <c r="J27" s="129"/>
      <c r="K27" s="129"/>
    </row>
    <row r="28" spans="1:11" ht="12.75" customHeight="1" x14ac:dyDescent="0.25">
      <c r="A28" s="383" t="s">
        <v>453</v>
      </c>
      <c r="B28" s="384">
        <f>B3-B4-B5</f>
        <v>-7.1583227821676081</v>
      </c>
      <c r="C28" s="384">
        <f t="shared" ref="C28:H28" si="0">C3-C4-C5</f>
        <v>-4.7122431020679949</v>
      </c>
      <c r="D28" s="384">
        <f t="shared" si="0"/>
        <v>-4.8863389537527082</v>
      </c>
      <c r="E28" s="384">
        <f t="shared" si="0"/>
        <v>-3.5530630890693975</v>
      </c>
      <c r="F28" s="384">
        <f t="shared" si="0"/>
        <v>-4.0779995040454491</v>
      </c>
      <c r="G28" s="384">
        <f t="shared" si="0"/>
        <v>-2.7563719524635215</v>
      </c>
      <c r="H28" s="384">
        <f t="shared" si="0"/>
        <v>-1.8936665208178969</v>
      </c>
      <c r="I28" s="384">
        <v>-0.5</v>
      </c>
      <c r="J28" s="129"/>
      <c r="K28" s="129"/>
    </row>
    <row r="29" spans="1:11" ht="24" customHeight="1" x14ac:dyDescent="0.25">
      <c r="A29" s="385" t="s">
        <v>454</v>
      </c>
      <c r="B29" s="386">
        <v>-0.68955801061614785</v>
      </c>
      <c r="C29" s="386">
        <f t="shared" ref="C29:I29" si="1">C28-B28</f>
        <v>2.4460796800996132</v>
      </c>
      <c r="D29" s="386">
        <f t="shared" si="1"/>
        <v>-0.17409585168471331</v>
      </c>
      <c r="E29" s="386">
        <f t="shared" si="1"/>
        <v>1.3332758646833107</v>
      </c>
      <c r="F29" s="386">
        <f t="shared" si="1"/>
        <v>-0.52493641497605159</v>
      </c>
      <c r="G29" s="386">
        <f t="shared" si="1"/>
        <v>1.3216275515819276</v>
      </c>
      <c r="H29" s="386">
        <f t="shared" si="1"/>
        <v>0.86270543164562463</v>
      </c>
      <c r="I29" s="386">
        <f t="shared" si="1"/>
        <v>1.3936665208178969</v>
      </c>
      <c r="J29" s="129"/>
      <c r="K29" s="399">
        <f>AVERAGE(G29:I29)</f>
        <v>1.192666501348483</v>
      </c>
    </row>
    <row r="30" spans="1:11" ht="12.75" customHeight="1" x14ac:dyDescent="0.25">
      <c r="A30" s="367" t="s">
        <v>455</v>
      </c>
      <c r="B30" s="379">
        <v>3.4002295947896499E-2</v>
      </c>
      <c r="C30" s="379">
        <v>5.6462093031097726E-3</v>
      </c>
      <c r="D30" s="379">
        <v>0.210118993880267</v>
      </c>
      <c r="E30" s="379">
        <v>0.44440143512166419</v>
      </c>
      <c r="F30" s="379">
        <v>-2.5938810214767294E-3</v>
      </c>
      <c r="G30" s="379">
        <v>1.6472155972913072E-3</v>
      </c>
      <c r="H30" s="379">
        <v>6.5315666171916753E-4</v>
      </c>
      <c r="I30" s="129"/>
      <c r="J30" s="129"/>
      <c r="K30" s="129"/>
    </row>
    <row r="31" spans="1:11" ht="12.75" customHeight="1" x14ac:dyDescent="0.25">
      <c r="A31" s="387" t="s">
        <v>456</v>
      </c>
      <c r="B31" s="378">
        <f>B29-B30</f>
        <v>-0.72356030656404435</v>
      </c>
      <c r="C31" s="378">
        <f t="shared" ref="C31:H31" si="2">C29-C30</f>
        <v>2.4404334707965036</v>
      </c>
      <c r="D31" s="378">
        <f t="shared" si="2"/>
        <v>-0.38421484556498031</v>
      </c>
      <c r="E31" s="378">
        <f t="shared" si="2"/>
        <v>0.88887442956164653</v>
      </c>
      <c r="F31" s="378">
        <f t="shared" si="2"/>
        <v>-0.52234253395457486</v>
      </c>
      <c r="G31" s="378">
        <f t="shared" si="2"/>
        <v>1.3199803359846363</v>
      </c>
      <c r="H31" s="378">
        <f t="shared" si="2"/>
        <v>0.86205227498390546</v>
      </c>
      <c r="I31" s="129"/>
      <c r="J31" s="129"/>
      <c r="K31" s="129"/>
    </row>
    <row r="32" spans="1:11" ht="12.75" customHeight="1" x14ac:dyDescent="0.25">
      <c r="A32" s="388" t="s">
        <v>457</v>
      </c>
      <c r="B32" s="379">
        <v>0.10041090050255064</v>
      </c>
      <c r="C32" s="379">
        <v>-0.22948145855452662</v>
      </c>
      <c r="D32" s="379">
        <v>-0.3445438585128815</v>
      </c>
      <c r="E32" s="379">
        <v>3.279669469802915E-2</v>
      </c>
      <c r="F32" s="379">
        <v>2.4855807595247636E-3</v>
      </c>
      <c r="G32" s="379">
        <v>-8.076946784807415E-2</v>
      </c>
      <c r="H32" s="379">
        <v>-0.16265101155126294</v>
      </c>
      <c r="I32" s="129"/>
      <c r="J32" s="129"/>
      <c r="K32" s="129"/>
    </row>
    <row r="33" spans="1:11" ht="12.75" customHeight="1" x14ac:dyDescent="0.25">
      <c r="A33" s="388" t="s">
        <v>458</v>
      </c>
      <c r="B33" s="379">
        <v>0.28162254934084985</v>
      </c>
      <c r="C33" s="379">
        <v>-0.37956884100700461</v>
      </c>
      <c r="D33" s="379">
        <v>-0.36740719157926816</v>
      </c>
      <c r="E33" s="379">
        <v>-0.16131493320571497</v>
      </c>
      <c r="F33" s="379">
        <v>0.13871071738592458</v>
      </c>
      <c r="G33" s="379">
        <v>3.8977861425685822E-3</v>
      </c>
      <c r="H33" s="379">
        <v>3.9491040269470368E-3</v>
      </c>
      <c r="I33" s="129"/>
      <c r="J33" s="129"/>
      <c r="K33" s="129"/>
    </row>
    <row r="34" spans="1:11" ht="24" customHeight="1" x14ac:dyDescent="0.25">
      <c r="A34" s="385" t="s">
        <v>459</v>
      </c>
      <c r="B34" s="389">
        <f>B31-B32-B33</f>
        <v>-1.1055937564074449</v>
      </c>
      <c r="C34" s="389">
        <f t="shared" ref="C34:H34" si="3">C31-C32-C33</f>
        <v>3.0494837703580346</v>
      </c>
      <c r="D34" s="389">
        <f t="shared" si="3"/>
        <v>0.32773620452716934</v>
      </c>
      <c r="E34" s="389">
        <f t="shared" si="3"/>
        <v>1.0173926680693324</v>
      </c>
      <c r="F34" s="389">
        <f t="shared" si="3"/>
        <v>-0.66353883210002418</v>
      </c>
      <c r="G34" s="389">
        <f t="shared" si="3"/>
        <v>1.3968520176901418</v>
      </c>
      <c r="H34" s="389">
        <f t="shared" si="3"/>
        <v>1.0207541825082214</v>
      </c>
      <c r="I34" s="129"/>
      <c r="J34" s="129"/>
      <c r="K34" s="129"/>
    </row>
    <row r="35" spans="1:11" ht="12.75" customHeight="1" x14ac:dyDescent="0.25">
      <c r="A35" s="388" t="s">
        <v>460</v>
      </c>
      <c r="B35" s="390">
        <f>B36-B37</f>
        <v>0.90377688585878768</v>
      </c>
      <c r="C35" s="390">
        <f>C36-C37</f>
        <v>0.1061237181635063</v>
      </c>
      <c r="D35" s="390">
        <v>-0.2556147634285697</v>
      </c>
      <c r="E35" s="390">
        <v>-0.27898129211780476</v>
      </c>
      <c r="F35" s="390">
        <v>1.5746355230584141</v>
      </c>
      <c r="G35" s="390">
        <v>-0.44993788178922545</v>
      </c>
      <c r="H35" s="390">
        <v>-1.173708889624969</v>
      </c>
      <c r="I35" s="129"/>
      <c r="J35" s="129"/>
      <c r="K35" s="129"/>
    </row>
    <row r="36" spans="1:11" ht="12.75" customHeight="1" x14ac:dyDescent="0.25">
      <c r="A36" s="391" t="s">
        <v>461</v>
      </c>
      <c r="B36" s="379">
        <v>0.71850400873109077</v>
      </c>
      <c r="C36" s="379">
        <v>0.16059821221725556</v>
      </c>
      <c r="D36" s="379">
        <v>-0.19897785023290959</v>
      </c>
      <c r="E36" s="379">
        <v>-0.15840763314584771</v>
      </c>
      <c r="F36" s="379">
        <v>1.5130622827188844</v>
      </c>
      <c r="G36" s="379">
        <v>-0.46523142128810679</v>
      </c>
      <c r="H36" s="379">
        <v>-1.1932928108171734</v>
      </c>
      <c r="I36" s="129"/>
      <c r="J36" s="129"/>
      <c r="K36" s="129"/>
    </row>
    <row r="37" spans="1:11" ht="12.75" customHeight="1" x14ac:dyDescent="0.25">
      <c r="A37" s="392" t="s">
        <v>462</v>
      </c>
      <c r="B37" s="379">
        <v>-0.18527287712769691</v>
      </c>
      <c r="C37" s="379">
        <v>5.4474494053749267E-2</v>
      </c>
      <c r="D37" s="379">
        <v>5.663691319566011E-2</v>
      </c>
      <c r="E37" s="379">
        <v>0.12057365897195704</v>
      </c>
      <c r="F37" s="379">
        <v>-6.1573240339529711E-2</v>
      </c>
      <c r="G37" s="379">
        <v>-1.5293539498881348E-2</v>
      </c>
      <c r="H37" s="379">
        <v>-1.9583921192204423E-2</v>
      </c>
      <c r="I37" s="129"/>
      <c r="J37" s="129"/>
      <c r="K37" s="129"/>
    </row>
    <row r="38" spans="1:11" ht="12.75" customHeight="1" x14ac:dyDescent="0.25">
      <c r="A38" s="393" t="s">
        <v>945</v>
      </c>
      <c r="B38" s="394">
        <f>B34-B35</f>
        <v>-2.0093706422662327</v>
      </c>
      <c r="C38" s="394">
        <f>C34-C35</f>
        <v>2.9433600521945285</v>
      </c>
      <c r="D38" s="394">
        <v>0.58335096795573904</v>
      </c>
      <c r="E38" s="394">
        <v>1.2963739601871371</v>
      </c>
      <c r="F38" s="394">
        <v>-2.2381743551584385</v>
      </c>
      <c r="G38" s="394">
        <v>1.8467898994793672</v>
      </c>
      <c r="H38" s="394">
        <v>2.1944630721331904</v>
      </c>
      <c r="I38" s="129"/>
      <c r="J38" s="129"/>
      <c r="K38" s="129"/>
    </row>
    <row r="39" spans="1:11" ht="12.75" customHeight="1" x14ac:dyDescent="0.25">
      <c r="A39" s="395" t="s">
        <v>464</v>
      </c>
      <c r="B39" s="396">
        <v>-1.0989645090699267</v>
      </c>
      <c r="C39" s="396">
        <v>-0.43370876769739586</v>
      </c>
      <c r="D39" s="396">
        <v>-0.44852913588992954</v>
      </c>
      <c r="E39" s="396">
        <v>-1.3093299999064898</v>
      </c>
      <c r="F39" s="396">
        <v>-0.99015808204648526</v>
      </c>
      <c r="G39" s="396">
        <v>-0.55840618249184582</v>
      </c>
      <c r="H39" s="396">
        <v>9.7975390020529046E-2</v>
      </c>
      <c r="I39" s="129"/>
      <c r="J39" s="129"/>
      <c r="K39" s="129"/>
    </row>
    <row r="40" spans="1:11" ht="12.75" customHeight="1" x14ac:dyDescent="0.25">
      <c r="A40" s="748" t="s">
        <v>1081</v>
      </c>
      <c r="B40" s="129"/>
      <c r="C40" s="129"/>
      <c r="D40" s="129"/>
      <c r="E40" s="129"/>
      <c r="F40" s="129"/>
      <c r="G40" s="129"/>
      <c r="H40" s="398" t="s">
        <v>340</v>
      </c>
      <c r="I40" s="129"/>
      <c r="J40" s="129"/>
      <c r="K40" s="129"/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workbookViewId="0">
      <selection sqref="A1:F1"/>
    </sheetView>
  </sheetViews>
  <sheetFormatPr defaultRowHeight="12.75" customHeight="1" x14ac:dyDescent="0.2"/>
  <cols>
    <col min="1" max="1" width="2.85546875" style="1" customWidth="1"/>
    <col min="2" max="2" width="53.5703125" style="1" customWidth="1"/>
    <col min="3" max="6" width="9.140625" style="1" customWidth="1"/>
    <col min="7" max="16384" width="9.140625" style="1"/>
  </cols>
  <sheetData>
    <row r="1" spans="1:6" ht="12.75" customHeight="1" x14ac:dyDescent="0.2">
      <c r="A1" s="973" t="s">
        <v>127</v>
      </c>
      <c r="B1" s="973"/>
      <c r="C1" s="973"/>
      <c r="D1" s="973"/>
      <c r="E1" s="973"/>
      <c r="F1" s="973"/>
    </row>
    <row r="2" spans="1:6" ht="12.75" customHeight="1" x14ac:dyDescent="0.2">
      <c r="A2" s="69" t="s">
        <v>107</v>
      </c>
      <c r="B2" s="69"/>
      <c r="C2" s="69">
        <v>2013</v>
      </c>
      <c r="D2" s="69">
        <v>2014</v>
      </c>
      <c r="E2" s="69">
        <v>2015</v>
      </c>
      <c r="F2" s="69">
        <v>2016</v>
      </c>
    </row>
    <row r="3" spans="1:6" ht="12.75" customHeight="1" x14ac:dyDescent="0.2">
      <c r="A3" s="70" t="s">
        <v>71</v>
      </c>
      <c r="B3" s="71" t="s">
        <v>108</v>
      </c>
      <c r="C3" s="72">
        <v>-2.9799996552469437</v>
      </c>
      <c r="D3" s="72">
        <v>-4.58870061143966</v>
      </c>
      <c r="E3" s="72">
        <v>-4.5345516226624536</v>
      </c>
      <c r="F3" s="72">
        <v>-3.9274652377482395</v>
      </c>
    </row>
    <row r="4" spans="1:6" ht="12.75" customHeight="1" x14ac:dyDescent="0.2">
      <c r="A4" s="73" t="s">
        <v>73</v>
      </c>
      <c r="B4" s="74" t="s">
        <v>128</v>
      </c>
      <c r="C4" s="75">
        <v>-2.1184536921993011</v>
      </c>
      <c r="D4" s="75">
        <v>-3.0116404831329988</v>
      </c>
      <c r="E4" s="75">
        <v>-2.9382607131309375</v>
      </c>
      <c r="F4" s="75">
        <v>-2.8735628309181291</v>
      </c>
    </row>
    <row r="5" spans="1:6" ht="12.75" customHeight="1" x14ac:dyDescent="0.2">
      <c r="A5" s="73" t="s">
        <v>75</v>
      </c>
      <c r="B5" s="71" t="s">
        <v>109</v>
      </c>
      <c r="C5" s="75">
        <v>-0.86154596304764253</v>
      </c>
      <c r="D5" s="75">
        <v>-1.5770601283066612</v>
      </c>
      <c r="E5" s="75">
        <v>-1.5962909095315161</v>
      </c>
      <c r="F5" s="75">
        <v>-1.0539024068301104</v>
      </c>
    </row>
    <row r="6" spans="1:6" ht="12.75" customHeight="1" x14ac:dyDescent="0.2">
      <c r="A6" s="2" t="s">
        <v>110</v>
      </c>
      <c r="B6" s="2"/>
      <c r="C6" s="2">
        <v>2013</v>
      </c>
      <c r="D6" s="2">
        <v>2014</v>
      </c>
      <c r="E6" s="2">
        <v>2015</v>
      </c>
      <c r="F6" s="2">
        <v>2016</v>
      </c>
    </row>
    <row r="7" spans="1:6" ht="12.75" customHeight="1" x14ac:dyDescent="0.2">
      <c r="A7" s="73" t="s">
        <v>111</v>
      </c>
      <c r="B7" s="73" t="s">
        <v>112</v>
      </c>
      <c r="C7" s="75">
        <v>-2.9799996552469437</v>
      </c>
      <c r="D7" s="75">
        <v>-2.8299985519243309</v>
      </c>
      <c r="E7" s="75">
        <v>-2.5700270065515429</v>
      </c>
      <c r="F7" s="75">
        <v>-1.5000269336892569</v>
      </c>
    </row>
    <row r="8" spans="1:6" ht="12.75" customHeight="1" x14ac:dyDescent="0.2">
      <c r="A8" s="73" t="s">
        <v>113</v>
      </c>
      <c r="B8" s="76" t="s">
        <v>128</v>
      </c>
      <c r="C8" s="75">
        <v>-2.1184536921993011</v>
      </c>
      <c r="D8" s="75">
        <v>-1.3047921576304891</v>
      </c>
      <c r="E8" s="75">
        <v>-2.4417957272634432</v>
      </c>
      <c r="F8" s="75">
        <v>-2.3925498369093785</v>
      </c>
    </row>
    <row r="9" spans="1:6" ht="12.75" customHeight="1" x14ac:dyDescent="0.2">
      <c r="A9" s="70" t="s">
        <v>114</v>
      </c>
      <c r="B9" s="70" t="s">
        <v>115</v>
      </c>
      <c r="C9" s="77">
        <v>-0.86154596304764253</v>
      </c>
      <c r="D9" s="77">
        <v>-1.5252063942938419</v>
      </c>
      <c r="E9" s="77">
        <v>-0.12823127928809974</v>
      </c>
      <c r="F9" s="77">
        <v>0.89252290322012162</v>
      </c>
    </row>
    <row r="10" spans="1:6" ht="12.75" customHeight="1" x14ac:dyDescent="0.2">
      <c r="A10" s="78" t="s">
        <v>116</v>
      </c>
      <c r="B10" s="78" t="s">
        <v>117</v>
      </c>
      <c r="C10" s="79">
        <v>0.8</v>
      </c>
      <c r="D10" s="80">
        <v>-0.66366043124619933</v>
      </c>
      <c r="E10" s="80">
        <v>1.3969751150057421</v>
      </c>
      <c r="F10" s="80">
        <v>1.0207541825082214</v>
      </c>
    </row>
    <row r="11" spans="1:6" ht="12.75" customHeight="1" x14ac:dyDescent="0.2">
      <c r="A11" s="73" t="s">
        <v>118</v>
      </c>
      <c r="B11" s="73" t="s">
        <v>119</v>
      </c>
      <c r="C11" s="75">
        <v>0</v>
      </c>
      <c r="D11" s="75">
        <v>1.7587020595153291</v>
      </c>
      <c r="E11" s="75">
        <v>1.9645246161109107</v>
      </c>
      <c r="F11" s="75">
        <v>2.4274383040589829</v>
      </c>
    </row>
    <row r="12" spans="1:6" ht="12.75" customHeight="1" x14ac:dyDescent="0.2">
      <c r="A12" s="73" t="s">
        <v>120</v>
      </c>
      <c r="B12" s="81" t="s">
        <v>121</v>
      </c>
      <c r="C12" s="82" t="s">
        <v>122</v>
      </c>
      <c r="D12" s="83">
        <v>1.7587020595153291</v>
      </c>
      <c r="E12" s="83">
        <v>0.20582255659558157</v>
      </c>
      <c r="F12" s="83">
        <v>0.46291368794807219</v>
      </c>
    </row>
    <row r="13" spans="1:6" ht="12.75" customHeight="1" x14ac:dyDescent="0.2">
      <c r="A13" s="73" t="s">
        <v>123</v>
      </c>
      <c r="B13" s="73" t="s">
        <v>129</v>
      </c>
      <c r="C13" s="75">
        <v>0</v>
      </c>
      <c r="D13" s="75">
        <v>5.1853734012819341E-2</v>
      </c>
      <c r="E13" s="75">
        <v>1.4680596302434163</v>
      </c>
      <c r="F13" s="75">
        <v>1.946425310050232</v>
      </c>
    </row>
    <row r="14" spans="1:6" ht="12.75" customHeight="1" x14ac:dyDescent="0.2">
      <c r="A14" s="84" t="s">
        <v>124</v>
      </c>
      <c r="B14" s="85" t="s">
        <v>130</v>
      </c>
      <c r="C14" s="86" t="s">
        <v>125</v>
      </c>
      <c r="D14" s="87">
        <v>5.1853734012819341E-2</v>
      </c>
      <c r="E14" s="87">
        <v>1.416205896230597</v>
      </c>
      <c r="F14" s="87">
        <v>0.47836567980681566</v>
      </c>
    </row>
    <row r="15" spans="1:6" ht="12.75" customHeight="1" x14ac:dyDescent="0.2">
      <c r="A15" s="1001" t="s">
        <v>126</v>
      </c>
      <c r="B15" s="1001"/>
      <c r="C15" s="1001"/>
      <c r="D15" s="1001"/>
      <c r="E15" s="1002" t="s">
        <v>60</v>
      </c>
      <c r="F15" s="1002"/>
    </row>
  </sheetData>
  <mergeCells count="3">
    <mergeCell ref="A1:F1"/>
    <mergeCell ref="A15:D15"/>
    <mergeCell ref="E15:F1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sqref="A1:E1"/>
    </sheetView>
  </sheetViews>
  <sheetFormatPr defaultRowHeight="12.75" customHeight="1" x14ac:dyDescent="0.25"/>
  <cols>
    <col min="1" max="1" width="33.85546875" customWidth="1"/>
  </cols>
  <sheetData>
    <row r="1" spans="1:5" ht="12.75" customHeight="1" x14ac:dyDescent="0.25">
      <c r="A1" s="1003" t="s">
        <v>425</v>
      </c>
      <c r="B1" s="1003"/>
      <c r="C1" s="1003"/>
      <c r="D1" s="1003"/>
      <c r="E1" s="1003"/>
    </row>
    <row r="2" spans="1:5" ht="12.75" customHeight="1" x14ac:dyDescent="0.25">
      <c r="A2" s="362"/>
      <c r="B2" s="363">
        <v>2012</v>
      </c>
      <c r="C2" s="364" t="s">
        <v>186</v>
      </c>
      <c r="D2" s="364" t="s">
        <v>135</v>
      </c>
      <c r="E2" s="364" t="s">
        <v>136</v>
      </c>
    </row>
    <row r="3" spans="1:5" ht="12.75" customHeight="1" x14ac:dyDescent="0.25">
      <c r="A3" s="365" t="s">
        <v>426</v>
      </c>
      <c r="B3" s="366"/>
      <c r="C3" s="366"/>
      <c r="D3" s="366"/>
      <c r="E3" s="366"/>
    </row>
    <row r="4" spans="1:5" ht="12.75" customHeight="1" x14ac:dyDescent="0.25">
      <c r="A4" s="367" t="s">
        <v>427</v>
      </c>
      <c r="B4" s="368">
        <v>-4.8863389537527082</v>
      </c>
      <c r="C4" s="368">
        <v>-3.5530630890693975</v>
      </c>
      <c r="D4" s="368">
        <v>-4.0779995040454491</v>
      </c>
      <c r="E4" s="368">
        <v>-2.7563719524635215</v>
      </c>
    </row>
    <row r="5" spans="1:5" ht="12.75" customHeight="1" x14ac:dyDescent="0.25">
      <c r="A5" s="367" t="s">
        <v>428</v>
      </c>
      <c r="B5" s="368"/>
      <c r="C5" s="368">
        <v>1.3332758646833107</v>
      </c>
      <c r="D5" s="368">
        <v>-0.52493641497605159</v>
      </c>
      <c r="E5" s="368">
        <v>1.3216275515819276</v>
      </c>
    </row>
    <row r="6" spans="1:5" ht="12.75" customHeight="1" x14ac:dyDescent="0.25">
      <c r="A6" s="365" t="s">
        <v>429</v>
      </c>
      <c r="B6" s="369"/>
      <c r="C6" s="369"/>
      <c r="D6" s="369"/>
      <c r="E6" s="369"/>
    </row>
    <row r="7" spans="1:5" ht="12.75" customHeight="1" x14ac:dyDescent="0.25">
      <c r="A7" s="367" t="s">
        <v>428</v>
      </c>
      <c r="B7" s="368"/>
      <c r="C7" s="368">
        <v>1.0173926680693326</v>
      </c>
      <c r="D7" s="368">
        <v>-0.66353883210002418</v>
      </c>
      <c r="E7" s="368">
        <v>1.3968520176901409</v>
      </c>
    </row>
    <row r="8" spans="1:5" ht="12.75" customHeight="1" x14ac:dyDescent="0.25">
      <c r="A8" s="365" t="s">
        <v>430</v>
      </c>
      <c r="B8" s="369"/>
      <c r="C8" s="369"/>
      <c r="D8" s="369"/>
      <c r="E8" s="369"/>
    </row>
    <row r="9" spans="1:5" ht="12.75" customHeight="1" x14ac:dyDescent="0.25">
      <c r="A9" s="367" t="s">
        <v>427</v>
      </c>
      <c r="B9" s="368">
        <v>-4</v>
      </c>
      <c r="C9" s="368">
        <v>-2.2999999999999998</v>
      </c>
      <c r="D9" s="368">
        <v>-3.1</v>
      </c>
      <c r="E9" s="368">
        <v>-2.9</v>
      </c>
    </row>
    <row r="10" spans="1:5" ht="12.75" customHeight="1" x14ac:dyDescent="0.25">
      <c r="A10" s="367" t="s">
        <v>428</v>
      </c>
      <c r="B10" s="368"/>
      <c r="C10" s="368">
        <v>1.7</v>
      </c>
      <c r="D10" s="368">
        <v>-0.80000000000000027</v>
      </c>
      <c r="E10" s="368">
        <v>0.20000000000000018</v>
      </c>
    </row>
    <row r="11" spans="1:5" ht="12.75" customHeight="1" x14ac:dyDescent="0.25">
      <c r="A11" s="365" t="s">
        <v>431</v>
      </c>
      <c r="B11" s="366"/>
      <c r="C11" s="366"/>
      <c r="D11" s="366"/>
      <c r="E11" s="366"/>
    </row>
    <row r="12" spans="1:5" ht="12.75" customHeight="1" x14ac:dyDescent="0.25">
      <c r="A12" s="367" t="s">
        <v>427</v>
      </c>
      <c r="B12" s="370">
        <v>-4.1839833200397409</v>
      </c>
      <c r="C12" s="370">
        <v>-2.9169738006702595</v>
      </c>
      <c r="D12" s="370">
        <v>-3.1164340624896893</v>
      </c>
      <c r="E12" s="366"/>
    </row>
    <row r="13" spans="1:5" ht="12.75" customHeight="1" x14ac:dyDescent="0.25">
      <c r="A13" s="371" t="s">
        <v>428</v>
      </c>
      <c r="B13" s="372">
        <v>0.1</v>
      </c>
      <c r="C13" s="372">
        <v>1.2670095193694815</v>
      </c>
      <c r="D13" s="372">
        <v>-0.19946026181942988</v>
      </c>
      <c r="E13" s="373"/>
    </row>
    <row r="14" spans="1:5" ht="12.75" customHeight="1" x14ac:dyDescent="0.25">
      <c r="A14" s="129"/>
      <c r="B14" s="129"/>
      <c r="C14" s="129"/>
      <c r="D14" s="129"/>
      <c r="E14" s="359" t="s">
        <v>432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workbookViewId="0"/>
  </sheetViews>
  <sheetFormatPr defaultColWidth="9.28515625" defaultRowHeight="15" x14ac:dyDescent="0.25"/>
  <cols>
    <col min="1" max="1" width="47.28515625" bestFit="1" customWidth="1"/>
    <col min="2" max="4" width="22.85546875" customWidth="1"/>
  </cols>
  <sheetData>
    <row r="1" spans="1:4" ht="15.75" x14ac:dyDescent="0.25">
      <c r="A1" s="493" t="s">
        <v>587</v>
      </c>
    </row>
    <row r="2" spans="1:4" ht="15.75" thickBot="1" x14ac:dyDescent="0.3">
      <c r="A2" s="502" t="s">
        <v>548</v>
      </c>
      <c r="B2" s="503">
        <v>41214</v>
      </c>
      <c r="C2" s="504" t="s">
        <v>549</v>
      </c>
      <c r="D2" s="505" t="s">
        <v>550</v>
      </c>
    </row>
    <row r="3" spans="1:4" ht="24.75" thickBot="1" x14ac:dyDescent="0.3">
      <c r="A3" s="506" t="s">
        <v>551</v>
      </c>
      <c r="B3" s="507" t="s">
        <v>552</v>
      </c>
      <c r="C3" s="507" t="s">
        <v>553</v>
      </c>
      <c r="D3" s="508" t="s">
        <v>554</v>
      </c>
    </row>
    <row r="4" spans="1:4" ht="24.75" thickBot="1" x14ac:dyDescent="0.3">
      <c r="A4" s="506" t="s">
        <v>555</v>
      </c>
      <c r="B4" s="507" t="s">
        <v>552</v>
      </c>
      <c r="C4" s="507"/>
      <c r="D4" s="508" t="s">
        <v>556</v>
      </c>
    </row>
    <row r="5" spans="1:4" ht="48.75" thickBot="1" x14ac:dyDescent="0.3">
      <c r="A5" s="506" t="s">
        <v>557</v>
      </c>
      <c r="B5" s="507" t="s">
        <v>558</v>
      </c>
      <c r="C5" s="507"/>
      <c r="D5" s="508" t="s">
        <v>1080</v>
      </c>
    </row>
    <row r="6" spans="1:4" x14ac:dyDescent="0.25">
      <c r="A6" s="509" t="s">
        <v>559</v>
      </c>
      <c r="B6" s="948">
        <v>100</v>
      </c>
      <c r="C6" s="948"/>
      <c r="D6" s="950" t="s">
        <v>561</v>
      </c>
    </row>
    <row r="7" spans="1:4" ht="15.75" thickBot="1" x14ac:dyDescent="0.3">
      <c r="A7" s="506" t="s">
        <v>560</v>
      </c>
      <c r="B7" s="949"/>
      <c r="C7" s="949"/>
      <c r="D7" s="951"/>
    </row>
    <row r="8" spans="1:4" ht="24.75" thickBot="1" x14ac:dyDescent="0.3">
      <c r="A8" s="506" t="s">
        <v>562</v>
      </c>
      <c r="B8" s="507">
        <v>25</v>
      </c>
      <c r="C8" s="507"/>
      <c r="D8" s="508" t="s">
        <v>563</v>
      </c>
    </row>
    <row r="9" spans="1:4" ht="27" customHeight="1" thickBot="1" x14ac:dyDescent="0.3">
      <c r="A9" s="506" t="s">
        <v>955</v>
      </c>
      <c r="B9" s="507" t="s">
        <v>564</v>
      </c>
      <c r="C9" s="507"/>
      <c r="D9" s="508" t="s">
        <v>565</v>
      </c>
    </row>
    <row r="10" spans="1:4" ht="36.75" thickBot="1" x14ac:dyDescent="0.3">
      <c r="A10" s="506" t="s">
        <v>566</v>
      </c>
      <c r="B10" s="507">
        <v>20</v>
      </c>
      <c r="C10" s="507"/>
      <c r="D10" s="508" t="s">
        <v>982</v>
      </c>
    </row>
    <row r="11" spans="1:4" ht="24.75" thickBot="1" x14ac:dyDescent="0.3">
      <c r="A11" s="506" t="s">
        <v>567</v>
      </c>
      <c r="B11" s="507">
        <v>15</v>
      </c>
      <c r="C11" s="507"/>
      <c r="D11" s="508" t="s">
        <v>568</v>
      </c>
    </row>
    <row r="12" spans="1:4" x14ac:dyDescent="0.25">
      <c r="A12" s="509" t="s">
        <v>569</v>
      </c>
      <c r="B12" s="948">
        <v>20</v>
      </c>
      <c r="C12" s="948"/>
      <c r="D12" s="950" t="s">
        <v>571</v>
      </c>
    </row>
    <row r="13" spans="1:4" ht="15.75" thickBot="1" x14ac:dyDescent="0.3">
      <c r="A13" s="506" t="s">
        <v>570</v>
      </c>
      <c r="B13" s="949"/>
      <c r="C13" s="949"/>
      <c r="D13" s="951"/>
    </row>
    <row r="14" spans="1:4" ht="15.75" thickBot="1" x14ac:dyDescent="0.3">
      <c r="A14" s="506" t="s">
        <v>983</v>
      </c>
      <c r="B14" s="507">
        <v>20</v>
      </c>
      <c r="C14" s="507"/>
      <c r="D14" s="508" t="s">
        <v>572</v>
      </c>
    </row>
    <row r="15" spans="1:4" ht="24.75" thickBot="1" x14ac:dyDescent="0.3">
      <c r="A15" s="506" t="s">
        <v>573</v>
      </c>
      <c r="B15" s="507">
        <v>6</v>
      </c>
      <c r="C15" s="507"/>
      <c r="D15" s="508" t="s">
        <v>574</v>
      </c>
    </row>
    <row r="16" spans="1:4" ht="15.75" thickBot="1" x14ac:dyDescent="0.3">
      <c r="A16" s="502" t="s">
        <v>575</v>
      </c>
      <c r="B16" s="503">
        <v>41214</v>
      </c>
      <c r="C16" s="504" t="s">
        <v>549</v>
      </c>
      <c r="D16" s="505" t="s">
        <v>550</v>
      </c>
    </row>
    <row r="17" spans="1:4" ht="24.75" thickBot="1" x14ac:dyDescent="0.3">
      <c r="A17" s="506" t="s">
        <v>576</v>
      </c>
      <c r="B17" s="507" t="s">
        <v>552</v>
      </c>
      <c r="C17" s="507"/>
      <c r="D17" s="508" t="s">
        <v>552</v>
      </c>
    </row>
    <row r="18" spans="1:4" ht="36.75" thickBot="1" x14ac:dyDescent="0.3">
      <c r="A18" s="506" t="s">
        <v>577</v>
      </c>
      <c r="B18" s="507">
        <v>229</v>
      </c>
      <c r="C18" s="507" t="s">
        <v>578</v>
      </c>
      <c r="D18" s="508" t="s">
        <v>579</v>
      </c>
    </row>
    <row r="19" spans="1:4" ht="24.75" thickBot="1" x14ac:dyDescent="0.3">
      <c r="A19" s="506" t="s">
        <v>580</v>
      </c>
      <c r="B19" s="507">
        <v>100</v>
      </c>
      <c r="C19" s="507"/>
      <c r="D19" s="508">
        <v>100</v>
      </c>
    </row>
    <row r="20" spans="1:4" ht="24.75" thickBot="1" x14ac:dyDescent="0.3">
      <c r="A20" s="506" t="s">
        <v>984</v>
      </c>
      <c r="B20" s="507">
        <v>20</v>
      </c>
      <c r="C20" s="507"/>
      <c r="D20" s="508">
        <v>30</v>
      </c>
    </row>
    <row r="21" spans="1:4" x14ac:dyDescent="0.25">
      <c r="A21" s="952" t="s">
        <v>581</v>
      </c>
      <c r="B21" s="948" t="s">
        <v>552</v>
      </c>
      <c r="C21" s="948"/>
      <c r="D21" s="327" t="s">
        <v>582</v>
      </c>
    </row>
    <row r="22" spans="1:4" x14ac:dyDescent="0.25">
      <c r="A22" s="953"/>
      <c r="B22" s="955"/>
      <c r="C22" s="955"/>
      <c r="D22" s="327" t="s">
        <v>583</v>
      </c>
    </row>
    <row r="23" spans="1:4" ht="15.75" thickBot="1" x14ac:dyDescent="0.3">
      <c r="A23" s="954"/>
      <c r="B23" s="949"/>
      <c r="C23" s="949"/>
      <c r="D23" s="508" t="s">
        <v>584</v>
      </c>
    </row>
    <row r="24" spans="1:4" ht="15.75" thickBot="1" x14ac:dyDescent="0.3">
      <c r="A24" s="506" t="s">
        <v>585</v>
      </c>
      <c r="B24" s="507">
        <v>75</v>
      </c>
      <c r="C24" s="507"/>
      <c r="D24" s="508" t="s">
        <v>586</v>
      </c>
    </row>
    <row r="25" spans="1:4" x14ac:dyDescent="0.25">
      <c r="A25" s="947" t="s">
        <v>986</v>
      </c>
      <c r="B25" s="947"/>
      <c r="C25" s="947"/>
      <c r="D25" s="511" t="s">
        <v>340</v>
      </c>
    </row>
    <row r="26" spans="1:4" ht="26.25" customHeight="1" x14ac:dyDescent="0.25">
      <c r="A26" s="945" t="s">
        <v>985</v>
      </c>
      <c r="B26" s="945"/>
      <c r="C26" s="945"/>
      <c r="D26" s="945"/>
    </row>
    <row r="27" spans="1:4" x14ac:dyDescent="0.25">
      <c r="A27" s="946" t="s">
        <v>981</v>
      </c>
      <c r="B27" s="946"/>
      <c r="C27" s="946"/>
      <c r="D27" s="946"/>
    </row>
  </sheetData>
  <mergeCells count="12">
    <mergeCell ref="A26:D26"/>
    <mergeCell ref="A27:D27"/>
    <mergeCell ref="A25:C25"/>
    <mergeCell ref="B6:B7"/>
    <mergeCell ref="C6:C7"/>
    <mergeCell ref="D6:D7"/>
    <mergeCell ref="B12:B13"/>
    <mergeCell ref="C12:C13"/>
    <mergeCell ref="D12:D13"/>
    <mergeCell ref="A21:A23"/>
    <mergeCell ref="B21:B23"/>
    <mergeCell ref="C21:C2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>
      <selection sqref="A1:D1"/>
    </sheetView>
  </sheetViews>
  <sheetFormatPr defaultRowHeight="15" x14ac:dyDescent="0.25"/>
  <cols>
    <col min="1" max="1" width="37.5703125" bestFit="1" customWidth="1"/>
    <col min="2" max="2" width="19.85546875" bestFit="1" customWidth="1"/>
    <col min="3" max="3" width="13.7109375" bestFit="1" customWidth="1"/>
    <col min="4" max="4" width="31.42578125" customWidth="1"/>
  </cols>
  <sheetData>
    <row r="1" spans="1:4" ht="12.75" customHeight="1" thickBot="1" x14ac:dyDescent="0.3">
      <c r="A1" s="1005" t="s">
        <v>611</v>
      </c>
      <c r="B1" s="1005"/>
      <c r="C1" s="1005"/>
      <c r="D1" s="1005"/>
    </row>
    <row r="2" spans="1:4" ht="12.75" customHeight="1" x14ac:dyDescent="0.25">
      <c r="A2" s="512" t="s">
        <v>548</v>
      </c>
      <c r="B2" s="513"/>
      <c r="C2" s="1006" t="s">
        <v>549</v>
      </c>
      <c r="D2" s="1007"/>
    </row>
    <row r="3" spans="1:4" ht="36.75" thickBot="1" x14ac:dyDescent="0.3">
      <c r="A3" s="514" t="s">
        <v>588</v>
      </c>
      <c r="B3" s="525" t="s">
        <v>609</v>
      </c>
      <c r="C3" s="327" t="s">
        <v>589</v>
      </c>
      <c r="D3" s="510" t="s">
        <v>608</v>
      </c>
    </row>
    <row r="4" spans="1:4" x14ac:dyDescent="0.25">
      <c r="A4" s="1008" t="s">
        <v>590</v>
      </c>
      <c r="B4" s="1010" t="s">
        <v>1079</v>
      </c>
      <c r="C4" s="327">
        <v>65</v>
      </c>
      <c r="D4" s="510"/>
    </row>
    <row r="5" spans="1:4" ht="15.75" thickBot="1" x14ac:dyDescent="0.3">
      <c r="A5" s="1009"/>
      <c r="B5" s="1011"/>
      <c r="C5" s="327"/>
      <c r="D5" s="510" t="s">
        <v>592</v>
      </c>
    </row>
    <row r="6" spans="1:4" ht="24.75" thickBot="1" x14ac:dyDescent="0.3">
      <c r="A6" s="515" t="s">
        <v>594</v>
      </c>
      <c r="B6" s="510">
        <v>100</v>
      </c>
      <c r="C6" s="327"/>
      <c r="D6" s="510"/>
    </row>
    <row r="7" spans="1:4" ht="24.75" thickBot="1" x14ac:dyDescent="0.3">
      <c r="A7" s="517" t="s">
        <v>595</v>
      </c>
      <c r="B7" s="518" t="s">
        <v>596</v>
      </c>
      <c r="C7" s="327"/>
      <c r="D7" s="510"/>
    </row>
    <row r="8" spans="1:4" ht="24" x14ac:dyDescent="0.25">
      <c r="A8" s="515" t="s">
        <v>597</v>
      </c>
      <c r="B8" s="519"/>
      <c r="C8" s="327"/>
      <c r="D8" s="510" t="s">
        <v>593</v>
      </c>
    </row>
    <row r="9" spans="1:4" x14ac:dyDescent="0.25">
      <c r="A9" s="515" t="s">
        <v>598</v>
      </c>
      <c r="B9" s="510" t="s">
        <v>599</v>
      </c>
      <c r="C9" s="327"/>
      <c r="D9" s="516"/>
    </row>
    <row r="10" spans="1:4" ht="24.75" thickBot="1" x14ac:dyDescent="0.3">
      <c r="A10" s="514" t="s">
        <v>600</v>
      </c>
      <c r="B10" s="520"/>
      <c r="C10" s="327" t="s">
        <v>591</v>
      </c>
      <c r="D10" s="516"/>
    </row>
    <row r="11" spans="1:4" ht="36.75" thickBot="1" x14ac:dyDescent="0.3">
      <c r="A11" s="514" t="s">
        <v>601</v>
      </c>
      <c r="B11" s="510">
        <v>400</v>
      </c>
      <c r="C11" s="521"/>
      <c r="D11" s="510"/>
    </row>
    <row r="12" spans="1:4" x14ac:dyDescent="0.25">
      <c r="A12" s="515" t="s">
        <v>602</v>
      </c>
      <c r="B12" s="526" t="s">
        <v>552</v>
      </c>
      <c r="C12" s="521"/>
      <c r="D12" s="519"/>
    </row>
    <row r="13" spans="1:4" ht="12.75" customHeight="1" thickBot="1" x14ac:dyDescent="0.3">
      <c r="A13" s="1012" t="s">
        <v>603</v>
      </c>
      <c r="B13" s="1013"/>
      <c r="C13" s="1014" t="s">
        <v>549</v>
      </c>
      <c r="D13" s="1015"/>
    </row>
    <row r="14" spans="1:4" ht="24.75" thickBot="1" x14ac:dyDescent="0.3">
      <c r="A14" s="514" t="s">
        <v>604</v>
      </c>
      <c r="B14" s="507">
        <v>54</v>
      </c>
      <c r="C14" s="521"/>
      <c r="D14" s="510"/>
    </row>
    <row r="15" spans="1:4" ht="24.75" thickBot="1" x14ac:dyDescent="0.3">
      <c r="A15" s="514" t="s">
        <v>605</v>
      </c>
      <c r="B15" s="507" t="s">
        <v>552</v>
      </c>
      <c r="C15" s="522"/>
      <c r="D15" s="509"/>
    </row>
    <row r="16" spans="1:4" ht="24.75" thickBot="1" x14ac:dyDescent="0.3">
      <c r="A16" s="514" t="s">
        <v>606</v>
      </c>
      <c r="B16" s="507">
        <v>98</v>
      </c>
      <c r="C16" s="522"/>
      <c r="D16" s="509"/>
    </row>
    <row r="17" spans="1:4" ht="36.75" thickBot="1" x14ac:dyDescent="0.3">
      <c r="A17" s="514" t="s">
        <v>607</v>
      </c>
      <c r="B17" s="507">
        <v>160</v>
      </c>
      <c r="C17" s="523"/>
      <c r="D17" s="506"/>
    </row>
    <row r="18" spans="1:4" x14ac:dyDescent="0.25">
      <c r="A18" s="1004" t="s">
        <v>610</v>
      </c>
      <c r="B18" s="1004"/>
      <c r="C18" s="1004"/>
      <c r="D18" s="524" t="s">
        <v>340</v>
      </c>
    </row>
  </sheetData>
  <mergeCells count="7">
    <mergeCell ref="A18:C18"/>
    <mergeCell ref="A1:D1"/>
    <mergeCell ref="C2:D2"/>
    <mergeCell ref="A4:A5"/>
    <mergeCell ref="B4:B5"/>
    <mergeCell ref="A13:B13"/>
    <mergeCell ref="C13:D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sqref="A1:D1"/>
    </sheetView>
  </sheetViews>
  <sheetFormatPr defaultRowHeight="12.75" customHeight="1" x14ac:dyDescent="0.25"/>
  <cols>
    <col min="1" max="1" width="32.42578125" customWidth="1"/>
  </cols>
  <sheetData>
    <row r="1" spans="1:4" ht="12.75" customHeight="1" x14ac:dyDescent="0.25">
      <c r="A1" s="956" t="s">
        <v>134</v>
      </c>
      <c r="B1" s="956"/>
      <c r="C1" s="956"/>
      <c r="D1" s="956"/>
    </row>
    <row r="2" spans="1:4" ht="12.75" customHeight="1" x14ac:dyDescent="0.25">
      <c r="A2" s="53"/>
      <c r="B2" s="54" t="s">
        <v>1</v>
      </c>
      <c r="C2" s="54" t="s">
        <v>2</v>
      </c>
      <c r="D2" s="54" t="s">
        <v>3</v>
      </c>
    </row>
    <row r="3" spans="1:4" ht="12.75" customHeight="1" x14ac:dyDescent="0.25">
      <c r="A3" s="56" t="s">
        <v>96</v>
      </c>
      <c r="B3" s="57">
        <v>27875.39</v>
      </c>
      <c r="C3" s="57">
        <v>27623.319999999996</v>
      </c>
      <c r="D3" s="57">
        <v>28247.035999999996</v>
      </c>
    </row>
    <row r="4" spans="1:4" ht="12.75" customHeight="1" x14ac:dyDescent="0.25">
      <c r="A4" s="58" t="s">
        <v>99</v>
      </c>
      <c r="B4" s="57">
        <v>1374.95</v>
      </c>
      <c r="C4" s="57">
        <v>1425.634</v>
      </c>
      <c r="D4" s="57">
        <v>1559.1559999999999</v>
      </c>
    </row>
    <row r="5" spans="1:4" ht="12.75" customHeight="1" x14ac:dyDescent="0.25">
      <c r="A5" s="58" t="s">
        <v>97</v>
      </c>
      <c r="B5" s="57">
        <v>1197.934</v>
      </c>
      <c r="C5" s="57">
        <v>1245.3699999999999</v>
      </c>
      <c r="D5" s="57">
        <v>1318.982</v>
      </c>
    </row>
    <row r="6" spans="1:4" ht="12.75" customHeight="1" x14ac:dyDescent="0.25">
      <c r="A6" s="58" t="s">
        <v>98</v>
      </c>
      <c r="B6" s="57">
        <v>639.84300000000007</v>
      </c>
      <c r="C6" s="57">
        <v>495.74399999999997</v>
      </c>
      <c r="D6" s="57">
        <v>357.10999999999996</v>
      </c>
    </row>
    <row r="7" spans="1:4" ht="12.75" customHeight="1" x14ac:dyDescent="0.25">
      <c r="A7" s="58" t="s">
        <v>101</v>
      </c>
      <c r="B7" s="57">
        <v>683.08500000000004</v>
      </c>
      <c r="C7" s="57">
        <v>667.13800000000003</v>
      </c>
      <c r="D7" s="57">
        <v>685.94200000000001</v>
      </c>
    </row>
    <row r="8" spans="1:4" ht="12.75" customHeight="1" x14ac:dyDescent="0.25">
      <c r="A8" s="58" t="str">
        <f>"- likvidácia škôd"</f>
        <v>- likvidácia škôd</v>
      </c>
      <c r="B8" s="57">
        <v>0</v>
      </c>
      <c r="C8" s="57">
        <v>0</v>
      </c>
      <c r="D8" s="57">
        <v>0</v>
      </c>
    </row>
    <row r="9" spans="1:4" ht="12.75" customHeight="1" x14ac:dyDescent="0.25">
      <c r="A9" s="88" t="s">
        <v>102</v>
      </c>
      <c r="B9" s="89">
        <v>23979.578000000001</v>
      </c>
      <c r="C9" s="89">
        <v>23789.433999999997</v>
      </c>
      <c r="D9" s="89">
        <v>24325.845999999998</v>
      </c>
    </row>
    <row r="10" spans="1:4" ht="12.75" customHeight="1" x14ac:dyDescent="0.25">
      <c r="A10" s="59" t="s">
        <v>131</v>
      </c>
      <c r="B10" s="90"/>
      <c r="C10" s="60">
        <v>-190.14400000000387</v>
      </c>
      <c r="D10" s="60">
        <v>536.41200000000026</v>
      </c>
    </row>
    <row r="11" spans="1:4" ht="12.75" customHeight="1" x14ac:dyDescent="0.25">
      <c r="A11" s="61" t="s">
        <v>132</v>
      </c>
      <c r="B11" s="91"/>
      <c r="C11" s="57">
        <v>478.59399999999999</v>
      </c>
      <c r="D11" s="57">
        <v>926.221</v>
      </c>
    </row>
    <row r="12" spans="1:4" ht="12.75" customHeight="1" x14ac:dyDescent="0.25">
      <c r="A12" s="58" t="s">
        <v>133</v>
      </c>
      <c r="B12" s="57"/>
      <c r="C12" s="57">
        <v>478.59399999999999</v>
      </c>
      <c r="D12" s="57">
        <v>447.62700000000001</v>
      </c>
    </row>
    <row r="13" spans="1:4" ht="12.75" customHeight="1" x14ac:dyDescent="0.25">
      <c r="A13" s="999" t="s">
        <v>60</v>
      </c>
      <c r="B13" s="999"/>
      <c r="C13" s="999"/>
      <c r="D13" s="999"/>
    </row>
  </sheetData>
  <mergeCells count="2">
    <mergeCell ref="A1:D1"/>
    <mergeCell ref="A13:D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sqref="A1:G1"/>
    </sheetView>
  </sheetViews>
  <sheetFormatPr defaultColWidth="9.140625" defaultRowHeight="12.75" customHeight="1" x14ac:dyDescent="0.25"/>
  <cols>
    <col min="1" max="1" width="20" customWidth="1"/>
  </cols>
  <sheetData>
    <row r="1" spans="1:7" ht="12.75" customHeight="1" x14ac:dyDescent="0.25">
      <c r="A1" s="956" t="s">
        <v>620</v>
      </c>
      <c r="B1" s="956"/>
      <c r="C1" s="956"/>
      <c r="D1" s="956"/>
      <c r="E1" s="956"/>
      <c r="F1" s="956"/>
      <c r="G1" s="956"/>
    </row>
    <row r="2" spans="1:7" ht="12.75" customHeight="1" x14ac:dyDescent="0.25">
      <c r="A2" s="501" t="s">
        <v>612</v>
      </c>
      <c r="B2" s="527">
        <v>2011</v>
      </c>
      <c r="C2" s="527">
        <v>2012</v>
      </c>
      <c r="D2" s="527">
        <v>2013</v>
      </c>
      <c r="E2" s="527">
        <v>2014</v>
      </c>
      <c r="F2" s="527">
        <v>2015</v>
      </c>
      <c r="G2" s="527">
        <v>2016</v>
      </c>
    </row>
    <row r="3" spans="1:7" ht="12.75" customHeight="1" x14ac:dyDescent="0.25">
      <c r="A3" s="1016" t="s">
        <v>613</v>
      </c>
      <c r="B3" s="1016"/>
      <c r="C3" s="1016"/>
      <c r="D3" s="1016"/>
      <c r="E3" s="1016"/>
      <c r="F3" s="1016"/>
      <c r="G3" s="1016"/>
    </row>
    <row r="4" spans="1:7" ht="12.75" customHeight="1" x14ac:dyDescent="0.25">
      <c r="A4" s="500" t="s">
        <v>614</v>
      </c>
      <c r="B4" s="528">
        <v>-1.89</v>
      </c>
      <c r="C4" s="528">
        <v>-1.76</v>
      </c>
      <c r="D4" s="528">
        <v>-0.55000000000000004</v>
      </c>
      <c r="E4" s="529">
        <v>0.44</v>
      </c>
      <c r="F4" s="528">
        <v>0.94</v>
      </c>
      <c r="G4" s="530" t="s">
        <v>140</v>
      </c>
    </row>
    <row r="5" spans="1:7" ht="12.75" customHeight="1" x14ac:dyDescent="0.25">
      <c r="A5" s="500" t="s">
        <v>615</v>
      </c>
      <c r="B5" s="528">
        <v>-2.21</v>
      </c>
      <c r="C5" s="528">
        <v>-1.88</v>
      </c>
      <c r="D5" s="528">
        <v>-0.86</v>
      </c>
      <c r="E5" s="529">
        <v>-1.53</v>
      </c>
      <c r="F5" s="528">
        <v>-0.13</v>
      </c>
      <c r="G5" s="528">
        <v>0.89</v>
      </c>
    </row>
    <row r="6" spans="1:7" ht="12.75" customHeight="1" x14ac:dyDescent="0.25">
      <c r="A6" s="350" t="s">
        <v>616</v>
      </c>
      <c r="B6" s="535">
        <v>-0.31</v>
      </c>
      <c r="C6" s="535">
        <v>-0.12</v>
      </c>
      <c r="D6" s="535">
        <v>-0.31</v>
      </c>
      <c r="E6" s="536">
        <v>-1.96</v>
      </c>
      <c r="F6" s="535">
        <v>-1.07</v>
      </c>
      <c r="G6" s="287"/>
    </row>
    <row r="7" spans="1:7" ht="12.75" customHeight="1" x14ac:dyDescent="0.25">
      <c r="A7" s="1016" t="s">
        <v>617</v>
      </c>
      <c r="B7" s="1016"/>
      <c r="C7" s="1016"/>
      <c r="D7" s="1016"/>
      <c r="E7" s="1016"/>
      <c r="F7" s="1016"/>
      <c r="G7" s="1016"/>
    </row>
    <row r="8" spans="1:7" ht="12.75" customHeight="1" x14ac:dyDescent="0.25">
      <c r="A8" s="500" t="s">
        <v>614</v>
      </c>
      <c r="B8" s="528">
        <v>43.3</v>
      </c>
      <c r="C8" s="528">
        <v>52.2</v>
      </c>
      <c r="D8" s="528">
        <v>54.9</v>
      </c>
      <c r="E8" s="529">
        <v>55.8</v>
      </c>
      <c r="F8" s="1063">
        <v>56</v>
      </c>
      <c r="G8" s="530" t="s">
        <v>140</v>
      </c>
    </row>
    <row r="9" spans="1:7" ht="12.75" customHeight="1" x14ac:dyDescent="0.25">
      <c r="A9" s="500" t="s">
        <v>615</v>
      </c>
      <c r="B9" s="528">
        <v>43.3</v>
      </c>
      <c r="C9" s="528">
        <v>52.1</v>
      </c>
      <c r="D9" s="528">
        <v>54.3</v>
      </c>
      <c r="E9" s="529">
        <v>56.8</v>
      </c>
      <c r="F9" s="528">
        <v>56.4</v>
      </c>
      <c r="G9" s="528">
        <v>55.7</v>
      </c>
    </row>
    <row r="10" spans="1:7" ht="12.75" customHeight="1" thickBot="1" x14ac:dyDescent="0.3">
      <c r="A10" s="531" t="s">
        <v>618</v>
      </c>
      <c r="B10" s="533">
        <v>0</v>
      </c>
      <c r="C10" s="533">
        <v>-0.1</v>
      </c>
      <c r="D10" s="533">
        <v>-0.6</v>
      </c>
      <c r="E10" s="534">
        <v>1</v>
      </c>
      <c r="F10" s="533">
        <v>0.4</v>
      </c>
      <c r="G10" s="532"/>
    </row>
    <row r="11" spans="1:7" ht="12.75" customHeight="1" x14ac:dyDescent="0.25">
      <c r="A11" s="1064" t="s">
        <v>621</v>
      </c>
      <c r="B11" s="1064"/>
      <c r="C11" s="1064"/>
      <c r="D11" s="1064"/>
      <c r="E11" s="1064"/>
      <c r="F11" s="1017" t="s">
        <v>619</v>
      </c>
      <c r="G11" s="1017"/>
    </row>
    <row r="12" spans="1:7" ht="12.75" customHeight="1" x14ac:dyDescent="0.25">
      <c r="A12" s="1065"/>
      <c r="B12" s="1065"/>
      <c r="C12" s="1065"/>
      <c r="D12" s="1065"/>
      <c r="E12" s="1065"/>
    </row>
  </sheetData>
  <mergeCells count="5">
    <mergeCell ref="A1:G1"/>
    <mergeCell ref="A3:G3"/>
    <mergeCell ref="A7:G7"/>
    <mergeCell ref="F11:G11"/>
    <mergeCell ref="A11:E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workbookViewId="0"/>
  </sheetViews>
  <sheetFormatPr defaultRowHeight="15" x14ac:dyDescent="0.25"/>
  <cols>
    <col min="1" max="1" width="56.28515625" style="129" customWidth="1"/>
    <col min="2" max="16384" width="9.140625" style="129"/>
  </cols>
  <sheetData>
    <row r="1" spans="1:3" x14ac:dyDescent="0.25">
      <c r="A1" s="139" t="s">
        <v>254</v>
      </c>
      <c r="B1" s="163" t="s">
        <v>69</v>
      </c>
      <c r="C1" s="163" t="s">
        <v>70</v>
      </c>
    </row>
    <row r="2" spans="1:3" x14ac:dyDescent="0.25">
      <c r="A2" s="164" t="s">
        <v>216</v>
      </c>
      <c r="B2" s="165">
        <v>-2187</v>
      </c>
      <c r="C2" s="166">
        <f>B2/B40*100</f>
        <v>-2.9406307229353059</v>
      </c>
    </row>
    <row r="3" spans="1:3" x14ac:dyDescent="0.25">
      <c r="A3" s="167" t="s">
        <v>217</v>
      </c>
      <c r="B3" s="168">
        <v>-521</v>
      </c>
      <c r="C3" s="169">
        <f>B3/$C$40*100</f>
        <v>-0.71382947427778565</v>
      </c>
    </row>
    <row r="4" spans="1:3" x14ac:dyDescent="0.25">
      <c r="A4" s="170" t="s">
        <v>218</v>
      </c>
      <c r="B4" s="171">
        <v>-426</v>
      </c>
      <c r="C4" s="172">
        <f t="shared" ref="C4:C36" si="0">B4/$C$40*100</f>
        <v>-0.58366862963980171</v>
      </c>
    </row>
    <row r="5" spans="1:3" x14ac:dyDescent="0.25">
      <c r="A5" s="170" t="s">
        <v>219</v>
      </c>
      <c r="B5" s="171">
        <v>-95</v>
      </c>
      <c r="C5" s="172">
        <f t="shared" si="0"/>
        <v>-0.13016084463798394</v>
      </c>
    </row>
    <row r="6" spans="1:3" x14ac:dyDescent="0.25">
      <c r="A6" s="167" t="s">
        <v>220</v>
      </c>
      <c r="B6" s="168">
        <v>-97</v>
      </c>
      <c r="C6" s="169">
        <f t="shared" si="0"/>
        <v>-0.13290107294615203</v>
      </c>
    </row>
    <row r="7" spans="1:3" x14ac:dyDescent="0.25">
      <c r="A7" s="170" t="s">
        <v>221</v>
      </c>
      <c r="B7" s="171">
        <v>7</v>
      </c>
      <c r="C7" s="172">
        <f t="shared" si="0"/>
        <v>9.5907990785882909E-3</v>
      </c>
    </row>
    <row r="8" spans="1:3" x14ac:dyDescent="0.25">
      <c r="A8" s="170" t="s">
        <v>222</v>
      </c>
      <c r="B8" s="171">
        <v>-377</v>
      </c>
      <c r="C8" s="172">
        <f t="shared" si="0"/>
        <v>-0.51653303608968371</v>
      </c>
    </row>
    <row r="9" spans="1:3" x14ac:dyDescent="0.25">
      <c r="A9" s="170" t="s">
        <v>223</v>
      </c>
      <c r="B9" s="171">
        <v>36</v>
      </c>
      <c r="C9" s="172">
        <f t="shared" si="0"/>
        <v>4.9324109547025492E-2</v>
      </c>
    </row>
    <row r="10" spans="1:3" x14ac:dyDescent="0.25">
      <c r="A10" s="170" t="s">
        <v>224</v>
      </c>
      <c r="B10" s="171">
        <v>-130</v>
      </c>
      <c r="C10" s="172">
        <f t="shared" si="0"/>
        <v>-0.1781148400309254</v>
      </c>
    </row>
    <row r="11" spans="1:3" x14ac:dyDescent="0.25">
      <c r="A11" s="170" t="s">
        <v>89</v>
      </c>
      <c r="B11" s="171">
        <v>10</v>
      </c>
      <c r="C11" s="172">
        <f t="shared" si="0"/>
        <v>1.3701141540840416E-2</v>
      </c>
    </row>
    <row r="12" spans="1:3" x14ac:dyDescent="0.25">
      <c r="A12" s="173" t="s">
        <v>225</v>
      </c>
      <c r="B12" s="171">
        <v>-46</v>
      </c>
      <c r="C12" s="172">
        <f t="shared" si="0"/>
        <v>-6.3025251087865913E-2</v>
      </c>
    </row>
    <row r="13" spans="1:3" x14ac:dyDescent="0.25">
      <c r="A13" s="170" t="s">
        <v>226</v>
      </c>
      <c r="B13" s="171">
        <v>371</v>
      </c>
      <c r="C13" s="172">
        <f t="shared" si="0"/>
        <v>0.50831235116517937</v>
      </c>
    </row>
    <row r="14" spans="1:3" x14ac:dyDescent="0.25">
      <c r="A14" s="170" t="s">
        <v>227</v>
      </c>
      <c r="B14" s="171">
        <v>3</v>
      </c>
      <c r="C14" s="172">
        <f t="shared" si="0"/>
        <v>4.1103424622521241E-3</v>
      </c>
    </row>
    <row r="15" spans="1:3" x14ac:dyDescent="0.25">
      <c r="A15" s="170" t="s">
        <v>228</v>
      </c>
      <c r="B15" s="171">
        <v>-5</v>
      </c>
      <c r="C15" s="172">
        <f t="shared" si="0"/>
        <v>-6.8505707704202079E-3</v>
      </c>
    </row>
    <row r="16" spans="1:3" x14ac:dyDescent="0.25">
      <c r="A16" s="170" t="s">
        <v>229</v>
      </c>
      <c r="B16" s="171">
        <v>-28</v>
      </c>
      <c r="C16" s="172">
        <f t="shared" si="0"/>
        <v>-3.8363196314353164E-2</v>
      </c>
    </row>
    <row r="17" spans="1:3" ht="15.75" thickBot="1" x14ac:dyDescent="0.3">
      <c r="A17" s="170" t="s">
        <v>230</v>
      </c>
      <c r="B17" s="171">
        <v>62</v>
      </c>
      <c r="C17" s="172">
        <f t="shared" si="0"/>
        <v>8.494707755321057E-2</v>
      </c>
    </row>
    <row r="18" spans="1:3" x14ac:dyDescent="0.25">
      <c r="A18" s="174" t="s">
        <v>231</v>
      </c>
      <c r="B18" s="175">
        <v>403</v>
      </c>
      <c r="C18" s="176">
        <f t="shared" si="0"/>
        <v>0.55215600409586874</v>
      </c>
    </row>
    <row r="19" spans="1:3" x14ac:dyDescent="0.25">
      <c r="A19" s="167" t="s">
        <v>232</v>
      </c>
      <c r="B19" s="168">
        <v>4</v>
      </c>
      <c r="C19" s="169">
        <f t="shared" si="0"/>
        <v>5.480456616336166E-3</v>
      </c>
    </row>
    <row r="20" spans="1:3" x14ac:dyDescent="0.25">
      <c r="A20" s="167" t="s">
        <v>233</v>
      </c>
      <c r="B20" s="168">
        <v>54</v>
      </c>
      <c r="C20" s="169">
        <f t="shared" si="0"/>
        <v>7.3986164320538242E-2</v>
      </c>
    </row>
    <row r="21" spans="1:3" x14ac:dyDescent="0.25">
      <c r="A21" s="177" t="s">
        <v>234</v>
      </c>
      <c r="B21" s="168">
        <v>408</v>
      </c>
      <c r="C21" s="169">
        <f t="shared" si="0"/>
        <v>0.55900657486628891</v>
      </c>
    </row>
    <row r="22" spans="1:3" x14ac:dyDescent="0.25">
      <c r="A22" s="170" t="s">
        <v>235</v>
      </c>
      <c r="B22" s="171">
        <v>229</v>
      </c>
      <c r="C22" s="172">
        <f t="shared" si="0"/>
        <v>0.31375614128524548</v>
      </c>
    </row>
    <row r="23" spans="1:3" x14ac:dyDescent="0.25">
      <c r="A23" s="170" t="s">
        <v>236</v>
      </c>
      <c r="B23" s="171">
        <v>120</v>
      </c>
      <c r="C23" s="172">
        <f t="shared" si="0"/>
        <v>0.16441369849008497</v>
      </c>
    </row>
    <row r="24" spans="1:3" x14ac:dyDescent="0.25">
      <c r="A24" s="170" t="s">
        <v>237</v>
      </c>
      <c r="B24" s="171">
        <v>16</v>
      </c>
      <c r="C24" s="172">
        <f t="shared" si="0"/>
        <v>2.1921826465344664E-2</v>
      </c>
    </row>
    <row r="25" spans="1:3" x14ac:dyDescent="0.25">
      <c r="A25" s="170" t="s">
        <v>238</v>
      </c>
      <c r="B25" s="171">
        <v>43</v>
      </c>
      <c r="C25" s="172">
        <f t="shared" si="0"/>
        <v>5.8914908625613785E-2</v>
      </c>
    </row>
    <row r="26" spans="1:3" x14ac:dyDescent="0.25">
      <c r="A26" s="167" t="s">
        <v>180</v>
      </c>
      <c r="B26" s="168">
        <v>-100</v>
      </c>
      <c r="C26" s="169">
        <f t="shared" si="0"/>
        <v>-0.13701141540840414</v>
      </c>
    </row>
    <row r="27" spans="1:3" x14ac:dyDescent="0.25">
      <c r="A27" s="167" t="s">
        <v>239</v>
      </c>
      <c r="B27" s="168">
        <v>-139</v>
      </c>
      <c r="C27" s="169">
        <f t="shared" si="0"/>
        <v>-0.19044586741768177</v>
      </c>
    </row>
    <row r="28" spans="1:3" x14ac:dyDescent="0.25">
      <c r="A28" s="173" t="s">
        <v>240</v>
      </c>
      <c r="B28" s="171">
        <v>-84</v>
      </c>
      <c r="C28" s="172">
        <f t="shared" si="0"/>
        <v>-0.11508958894305948</v>
      </c>
    </row>
    <row r="29" spans="1:3" x14ac:dyDescent="0.25">
      <c r="A29" s="170" t="s">
        <v>241</v>
      </c>
      <c r="B29" s="171">
        <v>-1</v>
      </c>
      <c r="C29" s="172">
        <f t="shared" si="0"/>
        <v>-1.3701141540840415E-3</v>
      </c>
    </row>
    <row r="30" spans="1:3" x14ac:dyDescent="0.25">
      <c r="A30" s="170" t="s">
        <v>242</v>
      </c>
      <c r="B30" s="171">
        <v>83</v>
      </c>
      <c r="C30" s="172">
        <f t="shared" si="0"/>
        <v>0.11371947478897544</v>
      </c>
    </row>
    <row r="31" spans="1:3" x14ac:dyDescent="0.25">
      <c r="A31" s="170" t="s">
        <v>243</v>
      </c>
      <c r="B31" s="171">
        <v>-15</v>
      </c>
      <c r="C31" s="172">
        <f t="shared" si="0"/>
        <v>-2.0551712311260621E-2</v>
      </c>
    </row>
    <row r="32" spans="1:3" x14ac:dyDescent="0.25">
      <c r="A32" s="170" t="s">
        <v>244</v>
      </c>
      <c r="B32" s="171">
        <v>-42</v>
      </c>
      <c r="C32" s="172">
        <f t="shared" si="0"/>
        <v>-5.7544794471529742E-2</v>
      </c>
    </row>
    <row r="33" spans="1:3" x14ac:dyDescent="0.25">
      <c r="A33" s="170" t="s">
        <v>245</v>
      </c>
      <c r="B33" s="171">
        <v>-12</v>
      </c>
      <c r="C33" s="172">
        <f t="shared" si="0"/>
        <v>-1.6441369849008496E-2</v>
      </c>
    </row>
    <row r="34" spans="1:3" x14ac:dyDescent="0.25">
      <c r="A34" s="170" t="s">
        <v>246</v>
      </c>
      <c r="B34" s="171">
        <v>-8</v>
      </c>
      <c r="C34" s="172">
        <f t="shared" si="0"/>
        <v>-1.0960913232672332E-2</v>
      </c>
    </row>
    <row r="35" spans="1:3" x14ac:dyDescent="0.25">
      <c r="A35" s="170" t="s">
        <v>247</v>
      </c>
      <c r="B35" s="171">
        <v>-60</v>
      </c>
      <c r="C35" s="172">
        <f t="shared" si="0"/>
        <v>-8.2206849245042485E-2</v>
      </c>
    </row>
    <row r="36" spans="1:3" x14ac:dyDescent="0.25">
      <c r="A36" s="164" t="s">
        <v>248</v>
      </c>
      <c r="B36" s="165">
        <v>-2175</v>
      </c>
      <c r="C36" s="166">
        <f t="shared" si="0"/>
        <v>-2.9799982851327904</v>
      </c>
    </row>
    <row r="37" spans="1:3" x14ac:dyDescent="0.25">
      <c r="A37" s="178" t="s">
        <v>249</v>
      </c>
      <c r="B37" s="1018" t="s">
        <v>95</v>
      </c>
      <c r="C37" s="1018"/>
    </row>
    <row r="38" spans="1:3" x14ac:dyDescent="0.25">
      <c r="A38" s="178" t="s">
        <v>250</v>
      </c>
      <c r="B38" s="1019"/>
      <c r="C38" s="1019"/>
    </row>
    <row r="39" spans="1:3" x14ac:dyDescent="0.25">
      <c r="B39" s="179" t="s">
        <v>251</v>
      </c>
      <c r="C39" s="179" t="s">
        <v>252</v>
      </c>
    </row>
    <row r="40" spans="1:3" x14ac:dyDescent="0.25">
      <c r="A40" s="153" t="s">
        <v>253</v>
      </c>
      <c r="B40" s="180">
        <v>74371.8</v>
      </c>
      <c r="C40" s="181">
        <v>72986.619181999995</v>
      </c>
    </row>
  </sheetData>
  <mergeCells count="2">
    <mergeCell ref="B37:C37"/>
    <mergeCell ref="B38:C38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workbookViewId="0">
      <selection sqref="A1:G1"/>
    </sheetView>
  </sheetViews>
  <sheetFormatPr defaultRowHeight="12.75" customHeight="1" x14ac:dyDescent="0.25"/>
  <cols>
    <col min="1" max="1" width="43.140625" bestFit="1" customWidth="1"/>
    <col min="2" max="2" width="13.28515625" customWidth="1"/>
    <col min="3" max="3" width="11.5703125" bestFit="1" customWidth="1"/>
  </cols>
  <sheetData>
    <row r="1" spans="1:7" ht="12.75" customHeight="1" x14ac:dyDescent="0.25">
      <c r="A1" s="1020" t="s">
        <v>665</v>
      </c>
      <c r="B1" s="1020"/>
      <c r="C1" s="1020"/>
      <c r="D1" s="1020"/>
      <c r="E1" s="1020"/>
      <c r="F1" s="1020"/>
      <c r="G1" s="1020"/>
    </row>
    <row r="2" spans="1:7" ht="12.75" customHeight="1" x14ac:dyDescent="0.25">
      <c r="A2" s="774" t="s">
        <v>548</v>
      </c>
      <c r="B2" s="774"/>
      <c r="C2" s="774"/>
      <c r="D2" s="774"/>
      <c r="E2" s="774"/>
      <c r="F2" s="774"/>
      <c r="G2" s="775"/>
    </row>
    <row r="3" spans="1:7" ht="22.5" x14ac:dyDescent="0.25">
      <c r="A3" s="776" t="s">
        <v>622</v>
      </c>
      <c r="B3" s="777" t="s">
        <v>623</v>
      </c>
      <c r="C3" s="778" t="s">
        <v>624</v>
      </c>
      <c r="D3" s="778" t="s">
        <v>625</v>
      </c>
      <c r="E3" s="778" t="s">
        <v>626</v>
      </c>
      <c r="F3" s="778" t="s">
        <v>627</v>
      </c>
      <c r="G3" s="778" t="s">
        <v>628</v>
      </c>
    </row>
    <row r="4" spans="1:7" ht="12.75" customHeight="1" x14ac:dyDescent="0.25">
      <c r="A4" s="499" t="s">
        <v>629</v>
      </c>
      <c r="B4" s="537">
        <v>-2187</v>
      </c>
      <c r="C4" s="538">
        <v>-2187</v>
      </c>
      <c r="D4" s="538">
        <v>-2187</v>
      </c>
      <c r="E4" s="538">
        <v>-2187</v>
      </c>
      <c r="F4" s="538">
        <v>-2187</v>
      </c>
      <c r="G4" s="539">
        <v>-2187</v>
      </c>
    </row>
    <row r="5" spans="1:7" ht="12.75" customHeight="1" thickBot="1" x14ac:dyDescent="0.3">
      <c r="A5" s="540" t="s">
        <v>630</v>
      </c>
      <c r="B5" s="555">
        <v>-2.94</v>
      </c>
      <c r="C5" s="556">
        <v>-2.94</v>
      </c>
      <c r="D5" s="556">
        <v>-2.96</v>
      </c>
      <c r="E5" s="556">
        <v>-2.96</v>
      </c>
      <c r="F5" s="556">
        <v>-3.01</v>
      </c>
      <c r="G5" s="557">
        <v>-3</v>
      </c>
    </row>
    <row r="6" spans="1:7" ht="12.75" customHeight="1" thickBot="1" x14ac:dyDescent="0.3">
      <c r="A6" s="542" t="s">
        <v>631</v>
      </c>
      <c r="B6" s="543"/>
      <c r="C6" s="544">
        <v>0</v>
      </c>
      <c r="D6" s="544">
        <v>16</v>
      </c>
      <c r="E6" s="544">
        <v>16</v>
      </c>
      <c r="F6" s="544">
        <v>44</v>
      </c>
      <c r="G6" s="545">
        <v>11</v>
      </c>
    </row>
    <row r="7" spans="1:7" ht="12.75" customHeight="1" x14ac:dyDescent="0.25">
      <c r="A7" s="546" t="s">
        <v>632</v>
      </c>
      <c r="B7" s="547"/>
      <c r="C7" s="510">
        <v>-266</v>
      </c>
      <c r="D7" s="510">
        <v>-628</v>
      </c>
      <c r="E7" s="510">
        <v>-628</v>
      </c>
      <c r="F7" s="510">
        <v>-974</v>
      </c>
      <c r="G7" s="327">
        <v>-842</v>
      </c>
    </row>
    <row r="8" spans="1:7" ht="12.75" customHeight="1" x14ac:dyDescent="0.25">
      <c r="A8" s="546" t="s">
        <v>633</v>
      </c>
      <c r="B8" s="547"/>
      <c r="C8" s="510">
        <v>313</v>
      </c>
      <c r="D8" s="510">
        <v>313</v>
      </c>
      <c r="E8" s="510">
        <v>313</v>
      </c>
      <c r="F8" s="510">
        <v>313</v>
      </c>
      <c r="G8" s="548">
        <v>313</v>
      </c>
    </row>
    <row r="9" spans="1:7" ht="12.75" customHeight="1" x14ac:dyDescent="0.25">
      <c r="A9" s="546" t="s">
        <v>634</v>
      </c>
      <c r="B9" s="547"/>
      <c r="C9" s="510">
        <v>21</v>
      </c>
      <c r="D9" s="510">
        <v>21</v>
      </c>
      <c r="E9" s="510">
        <v>21</v>
      </c>
      <c r="F9" s="510">
        <v>21</v>
      </c>
      <c r="G9" s="548">
        <v>21</v>
      </c>
    </row>
    <row r="10" spans="1:7" ht="12.75" customHeight="1" x14ac:dyDescent="0.25">
      <c r="A10" s="546" t="s">
        <v>635</v>
      </c>
      <c r="B10" s="547"/>
      <c r="C10" s="510">
        <v>-68</v>
      </c>
      <c r="D10" s="510">
        <v>-68</v>
      </c>
      <c r="E10" s="510">
        <v>-68</v>
      </c>
      <c r="F10" s="510">
        <v>-68</v>
      </c>
      <c r="G10" s="548">
        <v>-68</v>
      </c>
    </row>
    <row r="11" spans="1:7" ht="12.75" customHeight="1" x14ac:dyDescent="0.25">
      <c r="A11" s="546" t="s">
        <v>636</v>
      </c>
      <c r="B11" s="547"/>
      <c r="C11" s="519"/>
      <c r="D11" s="510">
        <v>229</v>
      </c>
      <c r="E11" s="510">
        <v>229</v>
      </c>
      <c r="F11" s="510">
        <v>229</v>
      </c>
      <c r="G11" s="548">
        <v>229</v>
      </c>
    </row>
    <row r="12" spans="1:7" ht="12.75" customHeight="1" x14ac:dyDescent="0.25">
      <c r="A12" s="546" t="s">
        <v>637</v>
      </c>
      <c r="B12" s="547"/>
      <c r="C12" s="519"/>
      <c r="D12" s="519"/>
      <c r="E12" s="510">
        <v>4</v>
      </c>
      <c r="F12" s="510">
        <v>4</v>
      </c>
      <c r="G12" s="548">
        <v>4</v>
      </c>
    </row>
    <row r="13" spans="1:7" ht="12.75" customHeight="1" x14ac:dyDescent="0.25">
      <c r="A13" s="546" t="s">
        <v>638</v>
      </c>
      <c r="B13" s="547"/>
      <c r="C13" s="519"/>
      <c r="D13" s="519"/>
      <c r="E13" s="510">
        <v>2</v>
      </c>
      <c r="F13" s="510">
        <v>2</v>
      </c>
      <c r="G13" s="548">
        <v>2</v>
      </c>
    </row>
    <row r="14" spans="1:7" ht="12.75" customHeight="1" x14ac:dyDescent="0.25">
      <c r="A14" s="546" t="s">
        <v>639</v>
      </c>
      <c r="B14" s="547"/>
      <c r="C14" s="519"/>
      <c r="D14" s="510">
        <v>99</v>
      </c>
      <c r="E14" s="519"/>
      <c r="F14" s="519"/>
      <c r="G14" s="549"/>
    </row>
    <row r="15" spans="1:7" ht="12.75" customHeight="1" x14ac:dyDescent="0.25">
      <c r="A15" s="546" t="s">
        <v>640</v>
      </c>
      <c r="B15" s="547"/>
      <c r="C15" s="519"/>
      <c r="D15" s="510">
        <v>49</v>
      </c>
      <c r="E15" s="510">
        <v>69</v>
      </c>
      <c r="F15" s="510">
        <v>52</v>
      </c>
      <c r="G15" s="548">
        <v>-377</v>
      </c>
    </row>
    <row r="16" spans="1:7" ht="12.75" customHeight="1" x14ac:dyDescent="0.25">
      <c r="A16" s="546" t="s">
        <v>641</v>
      </c>
      <c r="B16" s="547"/>
      <c r="C16" s="519"/>
      <c r="D16" s="519"/>
      <c r="E16" s="510">
        <v>39</v>
      </c>
      <c r="F16" s="519"/>
      <c r="G16" s="548">
        <v>39</v>
      </c>
    </row>
    <row r="17" spans="1:7" ht="12.75" customHeight="1" x14ac:dyDescent="0.25">
      <c r="A17" s="546" t="s">
        <v>642</v>
      </c>
      <c r="B17" s="547"/>
      <c r="C17" s="519"/>
      <c r="D17" s="519"/>
      <c r="E17" s="510">
        <v>26</v>
      </c>
      <c r="F17" s="510">
        <v>42</v>
      </c>
      <c r="G17" s="549"/>
    </row>
    <row r="18" spans="1:7" ht="12.75" customHeight="1" x14ac:dyDescent="0.25">
      <c r="A18" s="546" t="s">
        <v>643</v>
      </c>
      <c r="B18" s="547"/>
      <c r="C18" s="519"/>
      <c r="D18" s="519"/>
      <c r="E18" s="510">
        <v>1</v>
      </c>
      <c r="F18" s="510">
        <v>1</v>
      </c>
      <c r="G18" s="549"/>
    </row>
    <row r="19" spans="1:7" ht="12.75" customHeight="1" x14ac:dyDescent="0.25">
      <c r="A19" s="546" t="s">
        <v>644</v>
      </c>
      <c r="B19" s="547"/>
      <c r="C19" s="519"/>
      <c r="D19" s="519"/>
      <c r="E19" s="510">
        <v>2</v>
      </c>
      <c r="F19" s="510">
        <v>2</v>
      </c>
      <c r="G19" s="549"/>
    </row>
    <row r="20" spans="1:7" ht="12.75" customHeight="1" x14ac:dyDescent="0.25">
      <c r="A20" s="546" t="s">
        <v>645</v>
      </c>
      <c r="B20" s="547"/>
      <c r="C20" s="519"/>
      <c r="D20" s="519"/>
      <c r="E20" s="510">
        <v>2</v>
      </c>
      <c r="F20" s="510">
        <v>2</v>
      </c>
      <c r="G20" s="549"/>
    </row>
    <row r="21" spans="1:7" ht="12.75" customHeight="1" x14ac:dyDescent="0.25">
      <c r="A21" s="546" t="s">
        <v>646</v>
      </c>
      <c r="B21" s="547"/>
      <c r="C21" s="519"/>
      <c r="D21" s="519"/>
      <c r="E21" s="510">
        <v>1</v>
      </c>
      <c r="F21" s="510">
        <v>1</v>
      </c>
      <c r="G21" s="549"/>
    </row>
    <row r="22" spans="1:7" ht="12.75" customHeight="1" x14ac:dyDescent="0.25">
      <c r="A22" s="546" t="s">
        <v>647</v>
      </c>
      <c r="B22" s="547"/>
      <c r="C22" s="519"/>
      <c r="D22" s="519"/>
      <c r="E22" s="510">
        <v>1</v>
      </c>
      <c r="F22" s="510">
        <v>1</v>
      </c>
      <c r="G22" s="549"/>
    </row>
    <row r="23" spans="1:7" ht="12.75" customHeight="1" x14ac:dyDescent="0.25">
      <c r="A23" s="546" t="s">
        <v>648</v>
      </c>
      <c r="B23" s="547"/>
      <c r="C23" s="519"/>
      <c r="D23" s="519"/>
      <c r="E23" s="510">
        <v>1</v>
      </c>
      <c r="F23" s="510">
        <v>1</v>
      </c>
      <c r="G23" s="549"/>
    </row>
    <row r="24" spans="1:7" ht="12.75" customHeight="1" x14ac:dyDescent="0.25">
      <c r="A24" s="546" t="s">
        <v>954</v>
      </c>
      <c r="B24" s="547"/>
      <c r="C24" s="519"/>
      <c r="D24" s="519"/>
      <c r="E24" s="519"/>
      <c r="F24" s="510">
        <v>-130</v>
      </c>
      <c r="G24" s="548">
        <v>-130</v>
      </c>
    </row>
    <row r="25" spans="1:7" ht="12.75" customHeight="1" x14ac:dyDescent="0.25">
      <c r="A25" s="546" t="s">
        <v>337</v>
      </c>
      <c r="B25" s="547"/>
      <c r="C25" s="519"/>
      <c r="D25" s="519"/>
      <c r="E25" s="519"/>
      <c r="F25" s="510">
        <v>49</v>
      </c>
      <c r="G25" s="548">
        <v>54</v>
      </c>
    </row>
    <row r="26" spans="1:7" ht="12.75" customHeight="1" x14ac:dyDescent="0.25">
      <c r="A26" s="546" t="s">
        <v>232</v>
      </c>
      <c r="B26" s="547"/>
      <c r="C26" s="519"/>
      <c r="D26" s="519"/>
      <c r="E26" s="519"/>
      <c r="F26" s="510">
        <v>-2</v>
      </c>
      <c r="G26" s="548">
        <v>5</v>
      </c>
    </row>
    <row r="27" spans="1:7" ht="12.75" customHeight="1" x14ac:dyDescent="0.25">
      <c r="A27" s="546" t="s">
        <v>649</v>
      </c>
      <c r="B27" s="547"/>
      <c r="C27" s="519"/>
      <c r="D27" s="519"/>
      <c r="E27" s="519"/>
      <c r="F27" s="510">
        <v>195</v>
      </c>
      <c r="G27" s="548">
        <v>402</v>
      </c>
    </row>
    <row r="28" spans="1:7" ht="12.75" customHeight="1" x14ac:dyDescent="0.25">
      <c r="A28" s="546" t="s">
        <v>650</v>
      </c>
      <c r="B28" s="547"/>
      <c r="C28" s="519"/>
      <c r="D28" s="519"/>
      <c r="E28" s="519"/>
      <c r="F28" s="510">
        <v>380</v>
      </c>
      <c r="G28" s="548">
        <v>371</v>
      </c>
    </row>
    <row r="29" spans="1:7" ht="12.75" customHeight="1" x14ac:dyDescent="0.25">
      <c r="A29" s="546" t="s">
        <v>651</v>
      </c>
      <c r="B29" s="547"/>
      <c r="C29" s="519"/>
      <c r="D29" s="519"/>
      <c r="E29" s="519"/>
      <c r="F29" s="519"/>
      <c r="G29" s="548">
        <v>-28</v>
      </c>
    </row>
    <row r="30" spans="1:7" ht="12.75" customHeight="1" x14ac:dyDescent="0.25">
      <c r="A30" s="546" t="s">
        <v>652</v>
      </c>
      <c r="B30" s="547"/>
      <c r="C30" s="519"/>
      <c r="D30" s="519"/>
      <c r="E30" s="519"/>
      <c r="F30" s="510">
        <v>-6</v>
      </c>
      <c r="G30" s="548">
        <v>-6</v>
      </c>
    </row>
    <row r="31" spans="1:7" ht="12.75" customHeight="1" x14ac:dyDescent="0.25">
      <c r="A31" s="546" t="s">
        <v>653</v>
      </c>
      <c r="B31" s="547"/>
      <c r="C31" s="519"/>
      <c r="D31" s="519"/>
      <c r="E31" s="519"/>
      <c r="F31" s="510">
        <v>-19</v>
      </c>
      <c r="G31" s="548">
        <v>14</v>
      </c>
    </row>
    <row r="32" spans="1:7" ht="12.75" customHeight="1" x14ac:dyDescent="0.25">
      <c r="A32" s="546" t="s">
        <v>654</v>
      </c>
      <c r="B32" s="547"/>
      <c r="C32" s="519"/>
      <c r="D32" s="519"/>
      <c r="E32" s="519"/>
      <c r="F32" s="510">
        <v>102</v>
      </c>
      <c r="G32" s="548">
        <v>125</v>
      </c>
    </row>
    <row r="33" spans="1:7" ht="12.75" customHeight="1" x14ac:dyDescent="0.25">
      <c r="A33" s="546" t="s">
        <v>655</v>
      </c>
      <c r="B33" s="547"/>
      <c r="C33" s="519"/>
      <c r="D33" s="519"/>
      <c r="E33" s="519"/>
      <c r="F33" s="510">
        <v>-100</v>
      </c>
      <c r="G33" s="548">
        <v>-100</v>
      </c>
    </row>
    <row r="34" spans="1:7" ht="12.75" customHeight="1" x14ac:dyDescent="0.25">
      <c r="A34" s="546" t="s">
        <v>656</v>
      </c>
      <c r="B34" s="547"/>
      <c r="C34" s="519"/>
      <c r="D34" s="519"/>
      <c r="E34" s="519"/>
      <c r="F34" s="510">
        <v>-21</v>
      </c>
      <c r="G34" s="549"/>
    </row>
    <row r="35" spans="1:7" ht="12.75" customHeight="1" x14ac:dyDescent="0.25">
      <c r="A35" s="546" t="s">
        <v>657</v>
      </c>
      <c r="B35" s="547"/>
      <c r="C35" s="519"/>
      <c r="D35" s="519"/>
      <c r="E35" s="519"/>
      <c r="F35" s="510">
        <v>22</v>
      </c>
      <c r="G35" s="549"/>
    </row>
    <row r="36" spans="1:7" ht="12.75" customHeight="1" x14ac:dyDescent="0.25">
      <c r="A36" s="546" t="s">
        <v>658</v>
      </c>
      <c r="B36" s="547"/>
      <c r="C36" s="519"/>
      <c r="D36" s="519"/>
      <c r="E36" s="519"/>
      <c r="F36" s="510">
        <v>-15</v>
      </c>
      <c r="G36" s="549"/>
    </row>
    <row r="37" spans="1:7" ht="12.75" customHeight="1" x14ac:dyDescent="0.25">
      <c r="A37" s="546" t="s">
        <v>659</v>
      </c>
      <c r="B37" s="547"/>
      <c r="C37" s="519"/>
      <c r="D37" s="519"/>
      <c r="E37" s="519"/>
      <c r="F37" s="510">
        <v>-42</v>
      </c>
      <c r="G37" s="549"/>
    </row>
    <row r="38" spans="1:7" ht="12.75" customHeight="1" x14ac:dyDescent="0.25">
      <c r="A38" s="546" t="s">
        <v>660</v>
      </c>
      <c r="B38" s="547"/>
      <c r="C38" s="519"/>
      <c r="D38" s="519"/>
      <c r="E38" s="519"/>
      <c r="F38" s="519"/>
      <c r="G38" s="548">
        <v>-127</v>
      </c>
    </row>
    <row r="39" spans="1:7" ht="12.75" customHeight="1" x14ac:dyDescent="0.25">
      <c r="A39" s="546" t="s">
        <v>661</v>
      </c>
      <c r="B39" s="547"/>
      <c r="C39" s="519"/>
      <c r="D39" s="519"/>
      <c r="E39" s="519"/>
      <c r="F39" s="519"/>
      <c r="G39" s="548">
        <v>-115</v>
      </c>
    </row>
    <row r="40" spans="1:7" ht="12.75" customHeight="1" x14ac:dyDescent="0.25">
      <c r="A40" s="546" t="s">
        <v>662</v>
      </c>
      <c r="B40" s="547"/>
      <c r="C40" s="519"/>
      <c r="D40" s="519"/>
      <c r="E40" s="519"/>
      <c r="F40" s="519"/>
      <c r="G40" s="548">
        <v>-84</v>
      </c>
    </row>
    <row r="41" spans="1:7" ht="12.75" customHeight="1" thickBot="1" x14ac:dyDescent="0.3">
      <c r="A41" s="546" t="s">
        <v>663</v>
      </c>
      <c r="B41" s="547"/>
      <c r="C41" s="519"/>
      <c r="D41" s="519"/>
      <c r="E41" s="519"/>
      <c r="F41" s="519"/>
      <c r="G41" s="548">
        <v>310</v>
      </c>
    </row>
    <row r="42" spans="1:7" ht="12.75" customHeight="1" thickTop="1" x14ac:dyDescent="0.25">
      <c r="A42" s="550" t="s">
        <v>664</v>
      </c>
      <c r="B42" s="551">
        <v>-2187</v>
      </c>
      <c r="C42" s="552">
        <v>-2187</v>
      </c>
      <c r="D42" s="552">
        <v>-2170</v>
      </c>
      <c r="E42" s="552">
        <v>-2170</v>
      </c>
      <c r="F42" s="552">
        <v>-2143</v>
      </c>
      <c r="G42" s="553">
        <v>-2175</v>
      </c>
    </row>
    <row r="43" spans="1:7" ht="12.75" customHeight="1" x14ac:dyDescent="0.25">
      <c r="A43" s="767" t="s">
        <v>666</v>
      </c>
      <c r="B43" s="768">
        <v>-2.94</v>
      </c>
      <c r="C43" s="769">
        <v>-2.94</v>
      </c>
      <c r="D43" s="769">
        <v>-2.94</v>
      </c>
      <c r="E43" s="769">
        <v>-2.94</v>
      </c>
      <c r="F43" s="769">
        <v>-2.95</v>
      </c>
      <c r="G43" s="770">
        <v>-2.98</v>
      </c>
    </row>
    <row r="44" spans="1:7" ht="12.75" customHeight="1" thickBot="1" x14ac:dyDescent="0.3">
      <c r="A44" s="554" t="s">
        <v>953</v>
      </c>
      <c r="B44" s="771">
        <v>74371.812621945995</v>
      </c>
      <c r="C44" s="772">
        <v>74371.812621945995</v>
      </c>
      <c r="D44" s="772">
        <v>73826.022930000006</v>
      </c>
      <c r="E44" s="772">
        <v>73826.022930000006</v>
      </c>
      <c r="F44" s="772">
        <v>72632.2</v>
      </c>
      <c r="G44" s="773">
        <v>72986.619181999995</v>
      </c>
    </row>
    <row r="45" spans="1:7" ht="12.75" customHeight="1" x14ac:dyDescent="0.25">
      <c r="A45" s="540"/>
      <c r="B45" s="541"/>
      <c r="C45" s="541"/>
      <c r="D45" s="541"/>
      <c r="E45" s="541"/>
      <c r="G45" s="743" t="s">
        <v>619</v>
      </c>
    </row>
  </sheetData>
  <mergeCells count="1">
    <mergeCell ref="A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sqref="A1:F1"/>
    </sheetView>
  </sheetViews>
  <sheetFormatPr defaultRowHeight="12.75" customHeight="1" x14ac:dyDescent="0.25"/>
  <cols>
    <col min="1" max="1" width="18.28515625" customWidth="1"/>
    <col min="2" max="7" width="14.28515625" customWidth="1"/>
  </cols>
  <sheetData>
    <row r="1" spans="1:7" ht="12.75" customHeight="1" x14ac:dyDescent="0.25">
      <c r="A1" s="956" t="s">
        <v>357</v>
      </c>
      <c r="B1" s="956"/>
      <c r="C1" s="956"/>
      <c r="D1" s="956"/>
      <c r="E1" s="956"/>
      <c r="F1" s="956"/>
      <c r="G1" s="287"/>
    </row>
    <row r="2" spans="1:7" ht="24" customHeight="1" x14ac:dyDescent="0.25">
      <c r="A2" s="1021" t="s">
        <v>358</v>
      </c>
      <c r="B2" s="1022" t="s">
        <v>948</v>
      </c>
      <c r="C2" s="1022" t="s">
        <v>949</v>
      </c>
      <c r="D2" s="747" t="s">
        <v>359</v>
      </c>
      <c r="E2" s="747" t="s">
        <v>359</v>
      </c>
      <c r="F2" s="744" t="s">
        <v>360</v>
      </c>
      <c r="G2" s="1022" t="s">
        <v>347</v>
      </c>
    </row>
    <row r="3" spans="1:7" ht="12.75" customHeight="1" x14ac:dyDescent="0.25">
      <c r="A3" s="1021"/>
      <c r="B3" s="1022"/>
      <c r="C3" s="1022"/>
      <c r="D3" s="744" t="s">
        <v>361</v>
      </c>
      <c r="E3" s="744" t="s">
        <v>362</v>
      </c>
      <c r="F3" s="744" t="s">
        <v>363</v>
      </c>
      <c r="G3" s="1022"/>
    </row>
    <row r="4" spans="1:7" ht="12.75" customHeight="1" x14ac:dyDescent="0.25">
      <c r="A4" s="288"/>
      <c r="B4" s="289">
        <v>1</v>
      </c>
      <c r="C4" s="289">
        <v>2</v>
      </c>
      <c r="D4" s="289">
        <v>3</v>
      </c>
      <c r="E4" s="289">
        <v>4</v>
      </c>
      <c r="F4" s="289">
        <v>5</v>
      </c>
      <c r="G4" s="290">
        <v>41278</v>
      </c>
    </row>
    <row r="5" spans="1:7" ht="12.75" customHeight="1" x14ac:dyDescent="0.25">
      <c r="A5" s="755" t="s">
        <v>328</v>
      </c>
      <c r="B5" s="291">
        <v>3512428</v>
      </c>
      <c r="C5" s="291">
        <v>3368096</v>
      </c>
      <c r="D5" s="291">
        <v>3394588</v>
      </c>
      <c r="E5" s="291">
        <v>3474544</v>
      </c>
      <c r="F5" s="291">
        <v>1758175</v>
      </c>
      <c r="G5" s="291">
        <v>-37884</v>
      </c>
    </row>
    <row r="6" spans="1:7" ht="12.75" customHeight="1" x14ac:dyDescent="0.25">
      <c r="A6" s="756" t="s">
        <v>332</v>
      </c>
      <c r="B6" s="292">
        <v>3366253</v>
      </c>
      <c r="C6" s="292">
        <v>3365068</v>
      </c>
      <c r="D6" s="292">
        <v>3401771</v>
      </c>
      <c r="E6" s="292">
        <v>3497420</v>
      </c>
      <c r="F6" s="292">
        <v>1529309</v>
      </c>
      <c r="G6" s="292">
        <v>131167</v>
      </c>
    </row>
    <row r="7" spans="1:7" ht="12.75" customHeight="1" x14ac:dyDescent="0.25">
      <c r="A7" s="757" t="s">
        <v>339</v>
      </c>
      <c r="B7" s="749">
        <v>146175</v>
      </c>
      <c r="C7" s="749">
        <v>3028</v>
      </c>
      <c r="D7" s="749">
        <v>-7183</v>
      </c>
      <c r="E7" s="749">
        <v>-22876</v>
      </c>
      <c r="F7" s="749">
        <v>228867</v>
      </c>
      <c r="G7" s="749">
        <v>-169051</v>
      </c>
    </row>
    <row r="8" spans="1:7" ht="12.75" customHeight="1" x14ac:dyDescent="0.25">
      <c r="A8" s="754" t="s">
        <v>950</v>
      </c>
      <c r="B8" s="278">
        <v>-10000</v>
      </c>
      <c r="C8" s="255"/>
      <c r="D8" s="255"/>
      <c r="E8" s="255"/>
      <c r="F8" s="255"/>
      <c r="G8" s="255"/>
    </row>
    <row r="9" spans="1:7" ht="12.75" customHeight="1" x14ac:dyDescent="0.25">
      <c r="A9" s="753" t="s">
        <v>388</v>
      </c>
      <c r="B9" s="751">
        <f>B7+B8</f>
        <v>136175</v>
      </c>
      <c r="C9" s="750"/>
      <c r="D9" s="750"/>
      <c r="E9" s="750"/>
      <c r="F9" s="750"/>
      <c r="G9" s="750"/>
    </row>
    <row r="10" spans="1:7" ht="12.75" customHeight="1" x14ac:dyDescent="0.25">
      <c r="A10" s="752" t="s">
        <v>951</v>
      </c>
      <c r="B10" s="752"/>
      <c r="C10" s="745"/>
      <c r="D10" s="745"/>
      <c r="E10" s="287"/>
      <c r="G10" s="742" t="s">
        <v>364</v>
      </c>
    </row>
    <row r="15" spans="1:7" ht="15" x14ac:dyDescent="0.25"/>
    <row r="16" spans="1:7" ht="15" x14ac:dyDescent="0.25"/>
  </sheetData>
  <mergeCells count="5">
    <mergeCell ref="A1:F1"/>
    <mergeCell ref="A2:A3"/>
    <mergeCell ref="B2:B3"/>
    <mergeCell ref="C2:C3"/>
    <mergeCell ref="G2:G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workbookViewId="0">
      <selection sqref="A1:H1"/>
    </sheetView>
  </sheetViews>
  <sheetFormatPr defaultRowHeight="12.75" customHeight="1" x14ac:dyDescent="0.25"/>
  <cols>
    <col min="1" max="1" width="21.7109375" customWidth="1"/>
    <col min="5" max="5" width="18.140625" customWidth="1"/>
    <col min="6" max="6" width="9.140625" customWidth="1"/>
    <col min="7" max="8" width="17.85546875" customWidth="1"/>
  </cols>
  <sheetData>
    <row r="1" spans="1:8" ht="12.75" customHeight="1" x14ac:dyDescent="0.25">
      <c r="A1" s="956" t="s">
        <v>341</v>
      </c>
      <c r="B1" s="956"/>
      <c r="C1" s="956"/>
      <c r="D1" s="956"/>
      <c r="E1" s="956"/>
      <c r="F1" s="956"/>
      <c r="G1" s="956"/>
      <c r="H1" s="956"/>
    </row>
    <row r="2" spans="1:8" ht="15" x14ac:dyDescent="0.25">
      <c r="A2" s="1023" t="s">
        <v>342</v>
      </c>
      <c r="B2" s="269" t="s">
        <v>343</v>
      </c>
      <c r="C2" s="269" t="s">
        <v>344</v>
      </c>
      <c r="D2" s="269" t="s">
        <v>345</v>
      </c>
      <c r="E2" s="1024" t="s">
        <v>346</v>
      </c>
      <c r="F2" s="1024" t="s">
        <v>347</v>
      </c>
      <c r="G2" s="1024" t="s">
        <v>348</v>
      </c>
      <c r="H2" s="1025" t="s">
        <v>349</v>
      </c>
    </row>
    <row r="3" spans="1:8" ht="15" x14ac:dyDescent="0.25">
      <c r="A3" s="1023"/>
      <c r="B3" s="269" t="s">
        <v>350</v>
      </c>
      <c r="C3" s="269" t="s">
        <v>351</v>
      </c>
      <c r="D3" s="269" t="s">
        <v>350</v>
      </c>
      <c r="E3" s="1024"/>
      <c r="F3" s="1024"/>
      <c r="G3" s="1024"/>
      <c r="H3" s="1025"/>
    </row>
    <row r="4" spans="1:8" ht="12.75" customHeight="1" x14ac:dyDescent="0.25">
      <c r="A4" s="270"/>
      <c r="B4" s="271">
        <v>1</v>
      </c>
      <c r="C4" s="271">
        <v>2</v>
      </c>
      <c r="D4" s="271">
        <v>3</v>
      </c>
      <c r="E4" s="271">
        <v>4</v>
      </c>
      <c r="F4" s="272" t="s">
        <v>352</v>
      </c>
      <c r="G4" s="272" t="s">
        <v>353</v>
      </c>
      <c r="H4" s="272" t="s">
        <v>354</v>
      </c>
    </row>
    <row r="5" spans="1:8" ht="12.75" customHeight="1" x14ac:dyDescent="0.25">
      <c r="A5" s="273" t="s">
        <v>25</v>
      </c>
      <c r="B5" s="274">
        <v>2589895</v>
      </c>
      <c r="C5" s="274">
        <v>2481356</v>
      </c>
      <c r="D5" s="274">
        <v>2612260</v>
      </c>
      <c r="E5" s="274">
        <v>2684831</v>
      </c>
      <c r="F5" s="274">
        <v>-108539</v>
      </c>
      <c r="G5" s="275">
        <f>F5/B5</f>
        <v>-4.1908648806225732E-2</v>
      </c>
      <c r="H5" s="276">
        <f>(E5/C5-1)</f>
        <v>8.2001534644766894E-2</v>
      </c>
    </row>
    <row r="6" spans="1:8" ht="12.75" customHeight="1" x14ac:dyDescent="0.25">
      <c r="A6" s="277" t="s">
        <v>355</v>
      </c>
      <c r="B6" s="278">
        <v>1286773</v>
      </c>
      <c r="C6" s="278">
        <v>1236924</v>
      </c>
      <c r="D6" s="278">
        <v>1316565</v>
      </c>
      <c r="E6" s="278">
        <v>1340984</v>
      </c>
      <c r="F6" s="278">
        <v>-49849</v>
      </c>
      <c r="G6" s="279">
        <f>F6/B6</f>
        <v>-3.8739544581678352E-2</v>
      </c>
      <c r="H6" s="279">
        <f>(E6/C6-1)</f>
        <v>8.4128046670612022E-2</v>
      </c>
    </row>
    <row r="7" spans="1:8" ht="12.75" customHeight="1" x14ac:dyDescent="0.25">
      <c r="A7" s="277" t="s">
        <v>335</v>
      </c>
      <c r="B7" s="278">
        <v>916908</v>
      </c>
      <c r="C7" s="278">
        <v>848009</v>
      </c>
      <c r="D7" s="278">
        <v>900244</v>
      </c>
      <c r="E7" s="278">
        <v>937195</v>
      </c>
      <c r="F7" s="278">
        <v>-68899</v>
      </c>
      <c r="G7" s="279">
        <f t="shared" ref="G7:G9" si="0">F7/B7</f>
        <v>-7.5142762414549771E-2</v>
      </c>
      <c r="H7" s="279">
        <f>(E7/C7-1)</f>
        <v>0.10517105360910084</v>
      </c>
    </row>
    <row r="8" spans="1:8" ht="12.75" customHeight="1" x14ac:dyDescent="0.25">
      <c r="A8" s="277" t="s">
        <v>336</v>
      </c>
      <c r="B8" s="278">
        <v>354300</v>
      </c>
      <c r="C8" s="278">
        <v>368423</v>
      </c>
      <c r="D8" s="278">
        <v>365807</v>
      </c>
      <c r="E8" s="278">
        <v>376996</v>
      </c>
      <c r="F8" s="278">
        <v>14123</v>
      </c>
      <c r="G8" s="280">
        <f t="shared" si="0"/>
        <v>3.9861699125035281E-2</v>
      </c>
      <c r="H8" s="280">
        <f>(E8/C8-1)</f>
        <v>2.3269448432915452E-2</v>
      </c>
    </row>
    <row r="9" spans="1:8" ht="12.75" customHeight="1" x14ac:dyDescent="0.25">
      <c r="A9" s="281" t="s">
        <v>337</v>
      </c>
      <c r="B9" s="282">
        <v>31914</v>
      </c>
      <c r="C9" s="282">
        <v>28000</v>
      </c>
      <c r="D9" s="282">
        <v>29643</v>
      </c>
      <c r="E9" s="282">
        <v>29656</v>
      </c>
      <c r="F9" s="282">
        <v>-3914</v>
      </c>
      <c r="G9" s="283">
        <f t="shared" si="0"/>
        <v>-0.12264210064548474</v>
      </c>
      <c r="H9" s="283">
        <f>(E9/C9-1)</f>
        <v>5.9142857142857164E-2</v>
      </c>
    </row>
    <row r="10" spans="1:8" ht="12.75" customHeight="1" x14ac:dyDescent="0.25">
      <c r="A10" s="284"/>
      <c r="B10" s="284"/>
      <c r="C10" s="284"/>
      <c r="D10" s="284"/>
      <c r="E10" s="284"/>
      <c r="F10" s="285"/>
      <c r="H10" s="286" t="s">
        <v>356</v>
      </c>
    </row>
  </sheetData>
  <mergeCells count="6">
    <mergeCell ref="A1:H1"/>
    <mergeCell ref="A2:A3"/>
    <mergeCell ref="E2:E3"/>
    <mergeCell ref="F2:F3"/>
    <mergeCell ref="G2:G3"/>
    <mergeCell ref="H2:H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workbookViewId="0"/>
  </sheetViews>
  <sheetFormatPr defaultRowHeight="12.75" customHeight="1" x14ac:dyDescent="0.25"/>
  <cols>
    <col min="1" max="1" width="24.5703125" customWidth="1"/>
    <col min="9" max="10" width="13.140625" customWidth="1"/>
  </cols>
  <sheetData>
    <row r="1" spans="1:10" ht="12.75" customHeight="1" x14ac:dyDescent="0.25">
      <c r="A1" s="241" t="s">
        <v>306</v>
      </c>
      <c r="B1" s="242"/>
      <c r="C1" s="242"/>
      <c r="D1" s="242"/>
      <c r="E1" s="242"/>
      <c r="F1" s="242"/>
      <c r="G1" s="242"/>
      <c r="H1" s="242"/>
      <c r="I1" s="243"/>
      <c r="J1" s="243"/>
    </row>
    <row r="2" spans="1:10" ht="12.75" customHeight="1" x14ac:dyDescent="0.25">
      <c r="A2" s="244" t="s">
        <v>307</v>
      </c>
      <c r="B2" s="245">
        <v>2006</v>
      </c>
      <c r="C2" s="245">
        <v>2007</v>
      </c>
      <c r="D2" s="245">
        <v>2008</v>
      </c>
      <c r="E2" s="245">
        <v>2009</v>
      </c>
      <c r="F2" s="245">
        <v>2010</v>
      </c>
      <c r="G2" s="245">
        <v>2011</v>
      </c>
      <c r="H2" s="245">
        <v>2012</v>
      </c>
      <c r="I2" s="246" t="s">
        <v>308</v>
      </c>
      <c r="J2" s="246" t="s">
        <v>309</v>
      </c>
    </row>
    <row r="3" spans="1:10" ht="12.75" customHeight="1" x14ac:dyDescent="0.25">
      <c r="A3" s="247" t="s">
        <v>310</v>
      </c>
      <c r="B3" s="248">
        <v>45.203751213164679</v>
      </c>
      <c r="C3" s="248">
        <v>44.425074633903549</v>
      </c>
      <c r="D3" s="248">
        <v>44.345275061097382</v>
      </c>
      <c r="E3" s="248">
        <v>44.44539221149568</v>
      </c>
      <c r="F3" s="248">
        <v>46.159608138403037</v>
      </c>
      <c r="G3" s="248">
        <v>45.937809635554899</v>
      </c>
      <c r="H3" s="248">
        <v>46.865006138864459</v>
      </c>
      <c r="I3" s="248">
        <v>45.34027386178338</v>
      </c>
      <c r="J3" s="248">
        <v>46.320807970940798</v>
      </c>
    </row>
    <row r="4" spans="1:10" ht="12.75" customHeight="1" x14ac:dyDescent="0.25">
      <c r="A4" s="247" t="s">
        <v>311</v>
      </c>
      <c r="B4" s="248">
        <v>44.414130075932654</v>
      </c>
      <c r="C4" s="248">
        <v>45.665052575868586</v>
      </c>
      <c r="D4" s="248">
        <v>42.20249261500485</v>
      </c>
      <c r="E4" s="248">
        <v>35.548129509266261</v>
      </c>
      <c r="F4" s="248">
        <v>42.214220199086355</v>
      </c>
      <c r="G4" s="248">
        <v>43.199922734428078</v>
      </c>
      <c r="H4" s="248">
        <v>48.089338523241196</v>
      </c>
      <c r="I4" s="248">
        <v>43.047612318975425</v>
      </c>
      <c r="J4" s="248">
        <v>44.50116048558521</v>
      </c>
    </row>
    <row r="5" spans="1:10" ht="12.75" customHeight="1" x14ac:dyDescent="0.25">
      <c r="A5" s="249" t="s">
        <v>312</v>
      </c>
      <c r="B5" s="248">
        <v>40.363437695185191</v>
      </c>
      <c r="C5" s="248">
        <v>40.470682396575405</v>
      </c>
      <c r="D5" s="248">
        <v>41.062497766813884</v>
      </c>
      <c r="E5" s="248">
        <v>41.899115005906893</v>
      </c>
      <c r="F5" s="248">
        <v>41.948252622343915</v>
      </c>
      <c r="G5" s="248">
        <v>42.249460475930626</v>
      </c>
      <c r="H5" s="248">
        <v>42.555356746521639</v>
      </c>
      <c r="I5" s="248">
        <v>41.506971815611074</v>
      </c>
      <c r="J5" s="248">
        <v>42.251023281598727</v>
      </c>
    </row>
    <row r="6" spans="1:10" ht="12.75" customHeight="1" x14ac:dyDescent="0.25">
      <c r="A6" s="249" t="s">
        <v>313</v>
      </c>
      <c r="B6" s="248">
        <v>45.263798946030462</v>
      </c>
      <c r="C6" s="248">
        <v>45.251167812235842</v>
      </c>
      <c r="D6" s="248">
        <v>42.637729550468819</v>
      </c>
      <c r="E6" s="248">
        <v>46.102112036184259</v>
      </c>
      <c r="F6" s="248">
        <v>45.669147770460484</v>
      </c>
      <c r="G6" s="248">
        <v>45.205130544262758</v>
      </c>
      <c r="H6" s="248">
        <v>47.176651738701004</v>
      </c>
      <c r="I6" s="248">
        <v>45.329391199763378</v>
      </c>
      <c r="J6" s="248">
        <v>46.016976684474749</v>
      </c>
    </row>
    <row r="7" spans="1:10" ht="12.75" customHeight="1" x14ac:dyDescent="0.25">
      <c r="A7" s="249" t="s">
        <v>314</v>
      </c>
      <c r="B7" s="248">
        <v>49.115606682509899</v>
      </c>
      <c r="C7" s="248">
        <v>48.171015564012777</v>
      </c>
      <c r="D7" s="248">
        <v>47.134749130855496</v>
      </c>
      <c r="E7" s="248">
        <v>48.935856121151225</v>
      </c>
      <c r="F7" s="248">
        <v>48.63993999490458</v>
      </c>
      <c r="G7" s="248">
        <v>48.203070445330951</v>
      </c>
      <c r="H7" s="248">
        <v>49.914339713488218</v>
      </c>
      <c r="I7" s="248">
        <v>48.587796807464748</v>
      </c>
      <c r="J7" s="248">
        <v>48.919116717907912</v>
      </c>
    </row>
    <row r="8" spans="1:10" ht="12.75" customHeight="1" x14ac:dyDescent="0.25">
      <c r="A8" s="249" t="s">
        <v>315</v>
      </c>
      <c r="B8" s="248">
        <v>41.032229121422525</v>
      </c>
      <c r="C8" s="248">
        <v>48.071481360649301</v>
      </c>
      <c r="D8" s="248">
        <v>48.208316209800586</v>
      </c>
      <c r="E8" s="248">
        <v>57.648460337396912</v>
      </c>
      <c r="F8" s="248">
        <v>42.93477090062531</v>
      </c>
      <c r="G8" s="248">
        <v>48.004565563648086</v>
      </c>
      <c r="H8" s="248">
        <v>52.288581149926827</v>
      </c>
      <c r="I8" s="248">
        <v>48.312629234781362</v>
      </c>
      <c r="J8" s="248">
        <v>47.742639204733415</v>
      </c>
    </row>
    <row r="9" spans="1:10" ht="12.75" customHeight="1" x14ac:dyDescent="0.25">
      <c r="A9" s="250" t="s">
        <v>316</v>
      </c>
      <c r="B9" s="251">
        <v>27.186207909133053</v>
      </c>
      <c r="C9" s="251">
        <v>35.621361340306166</v>
      </c>
      <c r="D9" s="251">
        <v>28.552203898623134</v>
      </c>
      <c r="E9" s="251">
        <v>27.242769752195628</v>
      </c>
      <c r="F9" s="251">
        <v>32.614021959900363</v>
      </c>
      <c r="G9" s="251">
        <v>34.716239408869946</v>
      </c>
      <c r="H9" s="251">
        <v>39.049521766284343</v>
      </c>
      <c r="I9" s="251">
        <v>32.140332290758941</v>
      </c>
      <c r="J9" s="251">
        <v>35.459927711684884</v>
      </c>
    </row>
    <row r="10" spans="1:10" ht="12.75" customHeight="1" x14ac:dyDescent="0.25">
      <c r="A10" s="252"/>
      <c r="B10" s="252"/>
      <c r="C10" s="252"/>
      <c r="D10" s="252"/>
      <c r="E10" s="252"/>
      <c r="F10" s="252"/>
      <c r="G10" s="252"/>
      <c r="H10" s="252"/>
      <c r="I10" s="253"/>
      <c r="J10" s="254" t="s">
        <v>317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sqref="A1:F1"/>
    </sheetView>
  </sheetViews>
  <sheetFormatPr defaultRowHeight="12.75" customHeight="1" x14ac:dyDescent="0.25"/>
  <cols>
    <col min="1" max="1" width="27.42578125" customWidth="1"/>
    <col min="2" max="6" width="10.7109375" customWidth="1"/>
  </cols>
  <sheetData>
    <row r="1" spans="1:6" ht="12.75" customHeight="1" x14ac:dyDescent="0.25">
      <c r="A1" s="1027" t="s">
        <v>318</v>
      </c>
      <c r="B1" s="1027"/>
      <c r="C1" s="1027"/>
      <c r="D1" s="1027"/>
      <c r="E1" s="1027"/>
      <c r="F1" s="1027"/>
    </row>
    <row r="2" spans="1:6" ht="12.75" customHeight="1" x14ac:dyDescent="0.25">
      <c r="A2" s="1026" t="s">
        <v>319</v>
      </c>
      <c r="B2" s="268" t="s">
        <v>0</v>
      </c>
      <c r="C2" s="268" t="s">
        <v>320</v>
      </c>
      <c r="D2" s="268" t="s">
        <v>321</v>
      </c>
      <c r="E2" s="268" t="s">
        <v>322</v>
      </c>
      <c r="F2" s="268" t="s">
        <v>323</v>
      </c>
    </row>
    <row r="3" spans="1:6" ht="12.75" customHeight="1" x14ac:dyDescent="0.25">
      <c r="A3" s="1026"/>
      <c r="B3" s="268" t="s">
        <v>324</v>
      </c>
      <c r="C3" s="268" t="s">
        <v>325</v>
      </c>
      <c r="D3" s="268" t="s">
        <v>326</v>
      </c>
      <c r="E3" s="268" t="s">
        <v>327</v>
      </c>
      <c r="F3" s="268" t="s">
        <v>324</v>
      </c>
    </row>
    <row r="4" spans="1:6" ht="12.75" customHeight="1" x14ac:dyDescent="0.25">
      <c r="A4" s="256" t="s">
        <v>328</v>
      </c>
      <c r="B4" s="257">
        <v>3527814</v>
      </c>
      <c r="C4" s="257">
        <v>3701007.6053063381</v>
      </c>
      <c r="D4" s="257">
        <v>3643273.2701801793</v>
      </c>
      <c r="E4" s="257">
        <v>173193.60530633805</v>
      </c>
      <c r="F4" s="257">
        <v>115459.27018017927</v>
      </c>
    </row>
    <row r="5" spans="1:6" ht="12.75" customHeight="1" x14ac:dyDescent="0.25">
      <c r="A5" s="258" t="s">
        <v>329</v>
      </c>
      <c r="B5" s="259">
        <v>1720904</v>
      </c>
      <c r="C5" s="259">
        <v>1718331</v>
      </c>
      <c r="D5" s="259">
        <v>1718331</v>
      </c>
      <c r="E5" s="259">
        <v>-2573</v>
      </c>
      <c r="F5" s="259">
        <v>-2573</v>
      </c>
    </row>
    <row r="6" spans="1:6" ht="12.75" customHeight="1" x14ac:dyDescent="0.25">
      <c r="A6" s="258" t="s">
        <v>330</v>
      </c>
      <c r="B6" s="259">
        <v>471276</v>
      </c>
      <c r="C6" s="259">
        <v>611243.18382998661</v>
      </c>
      <c r="D6" s="259">
        <v>598304.18693012092</v>
      </c>
      <c r="E6" s="259">
        <v>139967.18382998661</v>
      </c>
      <c r="F6" s="259">
        <v>127028.18693012092</v>
      </c>
    </row>
    <row r="7" spans="1:6" ht="12.75" customHeight="1" x14ac:dyDescent="0.25">
      <c r="A7" s="258" t="s">
        <v>331</v>
      </c>
      <c r="B7" s="259">
        <v>1335634</v>
      </c>
      <c r="C7" s="259">
        <v>1371433.4214763513</v>
      </c>
      <c r="D7" s="259">
        <v>1326638.0832500583</v>
      </c>
      <c r="E7" s="259">
        <v>35799.42147635133</v>
      </c>
      <c r="F7" s="259">
        <v>-8995.9167499416508</v>
      </c>
    </row>
    <row r="8" spans="1:6" ht="12.75" customHeight="1" x14ac:dyDescent="0.25">
      <c r="A8" s="260" t="s">
        <v>332</v>
      </c>
      <c r="B8" s="261">
        <v>3426386</v>
      </c>
      <c r="C8" s="261">
        <v>3631879.5078061726</v>
      </c>
      <c r="D8" s="261">
        <v>3534000.1817514356</v>
      </c>
      <c r="E8" s="261">
        <v>205493.50780617259</v>
      </c>
      <c r="F8" s="261">
        <v>107614.18175143562</v>
      </c>
    </row>
    <row r="9" spans="1:6" ht="12.75" customHeight="1" x14ac:dyDescent="0.25">
      <c r="A9" s="262" t="s">
        <v>333</v>
      </c>
      <c r="B9" s="263">
        <v>2624295</v>
      </c>
      <c r="C9" s="263">
        <v>3076000.1355777495</v>
      </c>
      <c r="D9" s="263">
        <v>3030159.6809397917</v>
      </c>
      <c r="E9" s="263">
        <v>451705.13557774946</v>
      </c>
      <c r="F9" s="263">
        <v>405864.68093979172</v>
      </c>
    </row>
    <row r="10" spans="1:6" ht="12.75" customHeight="1" x14ac:dyDescent="0.25">
      <c r="A10" s="264" t="s">
        <v>334</v>
      </c>
      <c r="B10" s="265">
        <v>1285532</v>
      </c>
      <c r="C10" s="265">
        <v>1529680.8176962703</v>
      </c>
      <c r="D10" s="265">
        <v>1502742.7422012847</v>
      </c>
      <c r="E10" s="265">
        <v>244148.8176962703</v>
      </c>
      <c r="F10" s="265">
        <v>217210.74220128474</v>
      </c>
    </row>
    <row r="11" spans="1:6" ht="12.75" customHeight="1" x14ac:dyDescent="0.25">
      <c r="A11" s="264" t="s">
        <v>335</v>
      </c>
      <c r="B11" s="265">
        <v>920946</v>
      </c>
      <c r="C11" s="265">
        <v>1090381.7237734708</v>
      </c>
      <c r="D11" s="265">
        <v>1074089.2443435011</v>
      </c>
      <c r="E11" s="265">
        <v>169435.72377347085</v>
      </c>
      <c r="F11" s="265">
        <v>153143.24434350105</v>
      </c>
    </row>
    <row r="12" spans="1:6" ht="12.75" customHeight="1" x14ac:dyDescent="0.25">
      <c r="A12" s="264" t="s">
        <v>336</v>
      </c>
      <c r="B12" s="265">
        <v>389817</v>
      </c>
      <c r="C12" s="265">
        <v>430387.72885432135</v>
      </c>
      <c r="D12" s="265">
        <v>427472.79429812054</v>
      </c>
      <c r="E12" s="265">
        <v>40570.728854321351</v>
      </c>
      <c r="F12" s="265">
        <v>37655.794298120541</v>
      </c>
    </row>
    <row r="13" spans="1:6" ht="12.75" customHeight="1" x14ac:dyDescent="0.25">
      <c r="A13" s="264" t="s">
        <v>337</v>
      </c>
      <c r="B13" s="265">
        <v>28000</v>
      </c>
      <c r="C13" s="265">
        <v>25549.865253686934</v>
      </c>
      <c r="D13" s="265">
        <v>25854.900096884838</v>
      </c>
      <c r="E13" s="265">
        <v>-2450.134746313066</v>
      </c>
      <c r="F13" s="265">
        <v>-2145.0999031151623</v>
      </c>
    </row>
    <row r="14" spans="1:6" ht="12.75" customHeight="1" x14ac:dyDescent="0.25">
      <c r="A14" s="262" t="s">
        <v>338</v>
      </c>
      <c r="B14" s="265">
        <v>802091</v>
      </c>
      <c r="C14" s="265">
        <v>555879.37222842325</v>
      </c>
      <c r="D14" s="263">
        <v>503840.50081164384</v>
      </c>
      <c r="E14" s="263">
        <v>-246211.62777157675</v>
      </c>
      <c r="F14" s="263">
        <v>-298250.49918835616</v>
      </c>
    </row>
    <row r="15" spans="1:6" ht="12.75" customHeight="1" x14ac:dyDescent="0.25">
      <c r="A15" s="266" t="s">
        <v>339</v>
      </c>
      <c r="B15" s="267">
        <v>101428</v>
      </c>
      <c r="C15" s="267">
        <v>69128.097500165459</v>
      </c>
      <c r="D15" s="267">
        <v>109273.08842874365</v>
      </c>
      <c r="E15" s="267">
        <v>-32299.902499834541</v>
      </c>
      <c r="F15" s="267">
        <v>7845.0884287436493</v>
      </c>
    </row>
    <row r="16" spans="1:6" ht="12.75" customHeight="1" x14ac:dyDescent="0.25">
      <c r="A16" s="255"/>
      <c r="B16" s="255"/>
      <c r="C16" s="255"/>
      <c r="D16" s="255"/>
      <c r="E16" s="255"/>
      <c r="F16" s="293" t="s">
        <v>340</v>
      </c>
    </row>
  </sheetData>
  <mergeCells count="2">
    <mergeCell ref="A2:A3"/>
    <mergeCell ref="A1:F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>
      <selection sqref="A1:H1"/>
    </sheetView>
  </sheetViews>
  <sheetFormatPr defaultRowHeight="12.75" customHeight="1" x14ac:dyDescent="0.25"/>
  <cols>
    <col min="1" max="1" width="27.85546875" customWidth="1"/>
    <col min="2" max="4" width="12.42578125" customWidth="1"/>
    <col min="5" max="5" width="13.7109375" bestFit="1" customWidth="1"/>
    <col min="6" max="8" width="12.42578125" customWidth="1"/>
  </cols>
  <sheetData>
    <row r="1" spans="1:8" ht="12.75" customHeight="1" x14ac:dyDescent="0.25">
      <c r="A1" s="1027" t="s">
        <v>482</v>
      </c>
      <c r="B1" s="1027"/>
      <c r="C1" s="1027"/>
      <c r="D1" s="1027"/>
      <c r="E1" s="1027"/>
      <c r="F1" s="1027"/>
      <c r="G1" s="1027"/>
      <c r="H1" s="1027"/>
    </row>
    <row r="2" spans="1:8" ht="24" customHeight="1" x14ac:dyDescent="0.25">
      <c r="A2" s="294" t="s">
        <v>342</v>
      </c>
      <c r="B2" s="246" t="s">
        <v>371</v>
      </c>
      <c r="C2" s="246" t="s">
        <v>372</v>
      </c>
      <c r="D2" s="246" t="s">
        <v>373</v>
      </c>
      <c r="E2" s="246" t="s">
        <v>346</v>
      </c>
      <c r="F2" s="246" t="s">
        <v>374</v>
      </c>
      <c r="G2" s="246" t="s">
        <v>375</v>
      </c>
      <c r="H2" s="246" t="s">
        <v>376</v>
      </c>
    </row>
    <row r="3" spans="1:8" ht="12.75" customHeight="1" x14ac:dyDescent="0.25">
      <c r="A3" s="256" t="s">
        <v>328</v>
      </c>
      <c r="B3" s="296">
        <f>B5+B11+B4</f>
        <v>3486009</v>
      </c>
      <c r="C3" s="297">
        <v>3512428</v>
      </c>
      <c r="D3" s="297">
        <v>3368095.7211999996</v>
      </c>
      <c r="E3" s="297">
        <v>3474544.3987100003</v>
      </c>
      <c r="F3" s="297">
        <v>1758175.4242099999</v>
      </c>
      <c r="G3" s="297">
        <v>3527814</v>
      </c>
      <c r="H3" s="297">
        <f>H4+H5+H11</f>
        <v>3672140.4377432587</v>
      </c>
    </row>
    <row r="4" spans="1:8" ht="12.75" customHeight="1" x14ac:dyDescent="0.25">
      <c r="A4" s="298" t="s">
        <v>329</v>
      </c>
      <c r="B4" s="299">
        <v>1674254</v>
      </c>
      <c r="C4" s="300">
        <v>1733873</v>
      </c>
      <c r="D4" s="300">
        <v>1687032.39093</v>
      </c>
      <c r="E4" s="300">
        <v>1701137.47037</v>
      </c>
      <c r="F4" s="300">
        <v>890666.74820999999</v>
      </c>
      <c r="G4" s="300">
        <v>1720904</v>
      </c>
      <c r="H4" s="300">
        <v>1718331</v>
      </c>
    </row>
    <row r="5" spans="1:8" ht="12.75" customHeight="1" x14ac:dyDescent="0.25">
      <c r="A5" s="298" t="s">
        <v>330</v>
      </c>
      <c r="B5" s="299">
        <v>501053</v>
      </c>
      <c r="C5" s="300">
        <v>471276</v>
      </c>
      <c r="D5" s="300">
        <v>399696.42050999997</v>
      </c>
      <c r="E5" s="300">
        <v>421269.55460000003</v>
      </c>
      <c r="F5" s="300">
        <v>277139.33350999997</v>
      </c>
      <c r="G5" s="300">
        <v>471276</v>
      </c>
      <c r="H5" s="300">
        <v>604773.68538005371</v>
      </c>
    </row>
    <row r="6" spans="1:8" ht="12.75" customHeight="1" x14ac:dyDescent="0.25">
      <c r="A6" s="301" t="s">
        <v>483</v>
      </c>
      <c r="B6" s="302">
        <v>155671</v>
      </c>
      <c r="C6" s="303"/>
      <c r="D6" s="303">
        <v>146296.75174000001</v>
      </c>
      <c r="E6" s="303">
        <v>150702.22336</v>
      </c>
      <c r="F6" s="303">
        <v>72666.642099999997</v>
      </c>
      <c r="G6" s="303"/>
      <c r="H6" s="303"/>
    </row>
    <row r="7" spans="1:8" ht="12.75" customHeight="1" x14ac:dyDescent="0.25">
      <c r="A7" s="301" t="s">
        <v>484</v>
      </c>
      <c r="B7" s="302">
        <v>230451</v>
      </c>
      <c r="C7" s="303"/>
      <c r="D7" s="303">
        <v>140968.86605000001</v>
      </c>
      <c r="E7" s="303">
        <v>143408.06156</v>
      </c>
      <c r="F7" s="303">
        <v>135740.58491000001</v>
      </c>
      <c r="G7" s="303"/>
      <c r="H7" s="303"/>
    </row>
    <row r="8" spans="1:8" ht="12.75" customHeight="1" x14ac:dyDescent="0.25">
      <c r="A8" s="301" t="s">
        <v>379</v>
      </c>
      <c r="B8" s="302">
        <v>68480</v>
      </c>
      <c r="C8" s="303"/>
      <c r="D8" s="303">
        <v>77694.93312999999</v>
      </c>
      <c r="E8" s="303">
        <v>86788.942249999993</v>
      </c>
      <c r="F8" s="303">
        <v>29278.655859999999</v>
      </c>
      <c r="G8" s="303"/>
      <c r="H8" s="303"/>
    </row>
    <row r="9" spans="1:8" ht="12.75" customHeight="1" x14ac:dyDescent="0.25">
      <c r="A9" s="301" t="s">
        <v>485</v>
      </c>
      <c r="B9" s="302">
        <v>1748</v>
      </c>
      <c r="C9" s="303"/>
      <c r="D9" s="303">
        <v>1197.01277</v>
      </c>
      <c r="E9" s="303">
        <v>1235.36752</v>
      </c>
      <c r="F9" s="303">
        <v>736.11770000000001</v>
      </c>
      <c r="G9" s="303"/>
      <c r="H9" s="303"/>
    </row>
    <row r="10" spans="1:8" ht="12.75" customHeight="1" x14ac:dyDescent="0.25">
      <c r="A10" s="301" t="s">
        <v>381</v>
      </c>
      <c r="B10" s="302">
        <v>44703</v>
      </c>
      <c r="C10" s="303"/>
      <c r="D10" s="303">
        <v>33538.856820000001</v>
      </c>
      <c r="E10" s="303">
        <v>39134.959909999998</v>
      </c>
      <c r="F10" s="303">
        <v>38717.33294</v>
      </c>
      <c r="G10" s="303"/>
      <c r="H10" s="303"/>
    </row>
    <row r="11" spans="1:8" ht="12.75" customHeight="1" x14ac:dyDescent="0.25">
      <c r="A11" s="298" t="s">
        <v>331</v>
      </c>
      <c r="B11" s="299">
        <v>1310702</v>
      </c>
      <c r="C11" s="300">
        <v>1307279</v>
      </c>
      <c r="D11" s="300">
        <v>1281366.90976</v>
      </c>
      <c r="E11" s="300">
        <v>1352137.37374</v>
      </c>
      <c r="F11" s="300">
        <v>590369.34248999995</v>
      </c>
      <c r="G11" s="300">
        <v>1335634</v>
      </c>
      <c r="H11" s="300">
        <v>1349035.752363205</v>
      </c>
    </row>
    <row r="12" spans="1:8" ht="12.75" customHeight="1" x14ac:dyDescent="0.25">
      <c r="A12" s="301" t="s">
        <v>382</v>
      </c>
      <c r="B12" s="302"/>
      <c r="C12" s="303"/>
      <c r="D12" s="303">
        <v>783946.46740999992</v>
      </c>
      <c r="E12" s="303">
        <v>835131.47013000003</v>
      </c>
      <c r="F12" s="303">
        <v>473745.34855</v>
      </c>
      <c r="G12" s="303"/>
      <c r="H12" s="303"/>
    </row>
    <row r="13" spans="1:8" ht="12.75" customHeight="1" x14ac:dyDescent="0.25">
      <c r="A13" s="301" t="s">
        <v>383</v>
      </c>
      <c r="B13" s="302"/>
      <c r="C13" s="303"/>
      <c r="D13" s="303">
        <v>483055.70166000002</v>
      </c>
      <c r="E13" s="303">
        <v>502109.03272000002</v>
      </c>
      <c r="F13" s="303">
        <v>111173.60418000001</v>
      </c>
      <c r="G13" s="303"/>
      <c r="H13" s="303"/>
    </row>
    <row r="14" spans="1:8" ht="12.75" customHeight="1" x14ac:dyDescent="0.25">
      <c r="A14" s="301" t="s">
        <v>384</v>
      </c>
      <c r="B14" s="302"/>
      <c r="C14" s="303"/>
      <c r="D14" s="303">
        <v>14364.740689999999</v>
      </c>
      <c r="E14" s="303">
        <v>14896.87089</v>
      </c>
      <c r="F14" s="303">
        <v>5450.38976</v>
      </c>
      <c r="G14" s="303"/>
      <c r="H14" s="303"/>
    </row>
    <row r="15" spans="1:8" ht="12.75" customHeight="1" x14ac:dyDescent="0.25">
      <c r="A15" s="260" t="s">
        <v>332</v>
      </c>
      <c r="B15" s="305">
        <f>B16+B21</f>
        <v>3404743</v>
      </c>
      <c r="C15" s="306">
        <v>3366253</v>
      </c>
      <c r="D15" s="306">
        <v>3365068.1041600001</v>
      </c>
      <c r="E15" s="306">
        <v>3497420.23006</v>
      </c>
      <c r="F15" s="306">
        <v>1529308.7872299999</v>
      </c>
      <c r="G15" s="306">
        <v>3426386</v>
      </c>
      <c r="H15" s="306">
        <f>H16+H21</f>
        <v>3582939.8447788036</v>
      </c>
    </row>
    <row r="16" spans="1:8" ht="12.75" customHeight="1" x14ac:dyDescent="0.25">
      <c r="A16" s="307" t="s">
        <v>333</v>
      </c>
      <c r="B16" s="308">
        <v>2737290</v>
      </c>
      <c r="C16" s="309">
        <v>2481356</v>
      </c>
      <c r="D16" s="309">
        <v>2612259.6205100003</v>
      </c>
      <c r="E16" s="309">
        <v>2684831.2741</v>
      </c>
      <c r="F16" s="309">
        <v>1350647.3098599999</v>
      </c>
      <c r="G16" s="309">
        <v>2624295</v>
      </c>
      <c r="H16" s="309">
        <f>SUM(H17:H20)</f>
        <v>3053079.9082587701</v>
      </c>
    </row>
    <row r="17" spans="1:8" ht="12.75" customHeight="1" x14ac:dyDescent="0.25">
      <c r="A17" s="310" t="s">
        <v>334</v>
      </c>
      <c r="B17" s="311">
        <v>1309136</v>
      </c>
      <c r="C17" s="312">
        <v>1236924</v>
      </c>
      <c r="D17" s="312">
        <v>1316565.4674200001</v>
      </c>
      <c r="E17" s="312">
        <v>1340983.8908299999</v>
      </c>
      <c r="F17" s="312">
        <v>634924.18586999993</v>
      </c>
      <c r="G17" s="312">
        <v>1285532</v>
      </c>
      <c r="H17" s="312">
        <v>1516211.7799487775</v>
      </c>
    </row>
    <row r="18" spans="1:8" ht="12.75" customHeight="1" x14ac:dyDescent="0.25">
      <c r="A18" s="310" t="s">
        <v>335</v>
      </c>
      <c r="B18" s="311">
        <v>1026594</v>
      </c>
      <c r="C18" s="312">
        <v>848009</v>
      </c>
      <c r="D18" s="312">
        <v>900243.83467000001</v>
      </c>
      <c r="E18" s="312">
        <v>937195.14645</v>
      </c>
      <c r="F18" s="312">
        <v>494263.39713999996</v>
      </c>
      <c r="G18" s="312">
        <v>920946</v>
      </c>
      <c r="H18" s="312">
        <v>1082235.4840584858</v>
      </c>
    </row>
    <row r="19" spans="1:8" ht="12.75" customHeight="1" x14ac:dyDescent="0.25">
      <c r="A19" s="310" t="s">
        <v>336</v>
      </c>
      <c r="B19" s="311">
        <v>371983</v>
      </c>
      <c r="C19" s="312">
        <v>368423</v>
      </c>
      <c r="D19" s="312">
        <v>365807.46359</v>
      </c>
      <c r="E19" s="312">
        <v>376996.13150000002</v>
      </c>
      <c r="F19" s="312">
        <v>209115.91518000001</v>
      </c>
      <c r="G19" s="312">
        <v>389817</v>
      </c>
      <c r="H19" s="312">
        <v>428930.26157622098</v>
      </c>
    </row>
    <row r="20" spans="1:8" ht="12.75" customHeight="1" x14ac:dyDescent="0.25">
      <c r="A20" s="310" t="s">
        <v>337</v>
      </c>
      <c r="B20" s="311">
        <v>29577</v>
      </c>
      <c r="C20" s="312">
        <v>28000</v>
      </c>
      <c r="D20" s="312">
        <v>29642.854829999997</v>
      </c>
      <c r="E20" s="312">
        <v>29656.105319999999</v>
      </c>
      <c r="F20" s="312">
        <v>12343.811669999999</v>
      </c>
      <c r="G20" s="312">
        <v>28000</v>
      </c>
      <c r="H20" s="312">
        <v>25702.382675285888</v>
      </c>
    </row>
    <row r="21" spans="1:8" ht="12.75" customHeight="1" x14ac:dyDescent="0.25">
      <c r="A21" s="307" t="s">
        <v>338</v>
      </c>
      <c r="B21" s="308">
        <v>667453</v>
      </c>
      <c r="C21" s="309">
        <v>884897</v>
      </c>
      <c r="D21" s="309">
        <v>752808.48364999995</v>
      </c>
      <c r="E21" s="309">
        <v>812588.95596000005</v>
      </c>
      <c r="F21" s="309">
        <v>178661.47737000001</v>
      </c>
      <c r="G21" s="309">
        <v>802091</v>
      </c>
      <c r="H21" s="309">
        <v>529859.93652003352</v>
      </c>
    </row>
    <row r="22" spans="1:8" ht="12.75" customHeight="1" x14ac:dyDescent="0.25">
      <c r="A22" s="310" t="s">
        <v>386</v>
      </c>
      <c r="B22" s="311">
        <v>645595</v>
      </c>
      <c r="C22" s="312"/>
      <c r="D22" s="312">
        <v>730968.40529999998</v>
      </c>
      <c r="E22" s="312">
        <v>788923.61060999997</v>
      </c>
      <c r="F22" s="312">
        <v>170604.21588</v>
      </c>
      <c r="G22" s="312"/>
      <c r="H22" s="312"/>
    </row>
    <row r="23" spans="1:8" ht="12.75" customHeight="1" x14ac:dyDescent="0.25">
      <c r="A23" s="310" t="s">
        <v>57</v>
      </c>
      <c r="B23" s="311">
        <v>21858</v>
      </c>
      <c r="C23" s="414"/>
      <c r="D23" s="312">
        <v>21840.07835</v>
      </c>
      <c r="E23" s="312">
        <v>23665.345350000003</v>
      </c>
      <c r="F23" s="312">
        <v>8057.2614899999999</v>
      </c>
      <c r="G23" s="312"/>
      <c r="H23" s="312"/>
    </row>
    <row r="24" spans="1:8" ht="12.75" customHeight="1" x14ac:dyDescent="0.25">
      <c r="A24" s="260" t="s">
        <v>339</v>
      </c>
      <c r="B24" s="305">
        <f>B3-B15</f>
        <v>81266</v>
      </c>
      <c r="C24" s="306">
        <v>146175</v>
      </c>
      <c r="D24" s="306">
        <v>3027.6170399994589</v>
      </c>
      <c r="E24" s="306">
        <v>-22875.831349999644</v>
      </c>
      <c r="F24" s="306">
        <v>228866.63697999995</v>
      </c>
      <c r="G24" s="306">
        <v>101428</v>
      </c>
      <c r="H24" s="306">
        <f>H3-H15</f>
        <v>89200.59296445502</v>
      </c>
    </row>
    <row r="25" spans="1:8" ht="12.75" customHeight="1" x14ac:dyDescent="0.25">
      <c r="A25" s="1066" t="s">
        <v>387</v>
      </c>
      <c r="B25" s="1067"/>
      <c r="C25" s="1068">
        <v>-10000</v>
      </c>
      <c r="D25" s="1069"/>
      <c r="E25" s="1069"/>
      <c r="F25" s="1069"/>
      <c r="G25" s="1068">
        <v>-10000</v>
      </c>
      <c r="H25" s="1068">
        <f>G25</f>
        <v>-10000</v>
      </c>
    </row>
    <row r="26" spans="1:8" ht="12.75" customHeight="1" x14ac:dyDescent="0.25">
      <c r="A26" s="266" t="s">
        <v>388</v>
      </c>
      <c r="B26" s="415"/>
      <c r="C26" s="315">
        <f>C24+C25</f>
        <v>136175</v>
      </c>
      <c r="D26" s="417"/>
      <c r="E26" s="417"/>
      <c r="F26" s="416"/>
      <c r="G26" s="315">
        <v>91428</v>
      </c>
      <c r="H26" s="315">
        <f>H24+H25</f>
        <v>79200.59296445502</v>
      </c>
    </row>
    <row r="27" spans="1:8" ht="12.75" customHeight="1" x14ac:dyDescent="0.25">
      <c r="H27" s="254" t="s">
        <v>1082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workbookViewId="0"/>
  </sheetViews>
  <sheetFormatPr defaultRowHeight="12.75" customHeight="1" x14ac:dyDescent="0.25"/>
  <cols>
    <col min="1" max="1" width="69.28515625" customWidth="1"/>
  </cols>
  <sheetData>
    <row r="1" spans="1:8" ht="12.75" customHeight="1" x14ac:dyDescent="0.25">
      <c r="A1" s="436" t="s">
        <v>528</v>
      </c>
      <c r="B1" s="447"/>
      <c r="C1" s="447"/>
      <c r="D1" s="447"/>
      <c r="E1" s="447"/>
      <c r="F1" s="447"/>
      <c r="G1" s="447"/>
      <c r="H1" s="447"/>
    </row>
    <row r="2" spans="1:8" ht="24" customHeight="1" x14ac:dyDescent="0.25">
      <c r="A2" s="362"/>
      <c r="B2" s="485" t="s">
        <v>514</v>
      </c>
      <c r="C2" s="485" t="s">
        <v>515</v>
      </c>
      <c r="D2" s="485" t="s">
        <v>516</v>
      </c>
      <c r="E2" s="485" t="s">
        <v>517</v>
      </c>
      <c r="F2" s="485" t="s">
        <v>518</v>
      </c>
      <c r="G2" s="485" t="s">
        <v>519</v>
      </c>
      <c r="H2" s="447"/>
    </row>
    <row r="3" spans="1:8" ht="12.75" customHeight="1" x14ac:dyDescent="0.25">
      <c r="A3" s="448" t="s">
        <v>489</v>
      </c>
      <c r="B3" s="449">
        <f t="shared" ref="B3:C5" si="0">E21</f>
        <v>-4.6434566797138137</v>
      </c>
      <c r="C3" s="449">
        <f t="shared" si="0"/>
        <v>-2.9399996086081517</v>
      </c>
      <c r="D3" s="449">
        <f t="shared" ref="D3:E5" si="1">E43</f>
        <v>-4.5432922968121137</v>
      </c>
      <c r="E3" s="449">
        <f t="shared" si="1"/>
        <v>-2.9799982517343593</v>
      </c>
      <c r="F3" s="449">
        <f>D3-B3</f>
        <v>0.10016438290170004</v>
      </c>
      <c r="G3" s="449">
        <f>E3-C3</f>
        <v>-3.99986431262076E-2</v>
      </c>
      <c r="H3" s="450"/>
    </row>
    <row r="4" spans="1:8" ht="12.75" customHeight="1" x14ac:dyDescent="0.25">
      <c r="A4" s="439" t="s">
        <v>520</v>
      </c>
      <c r="B4" s="451">
        <f t="shared" si="0"/>
        <v>-0.18971120102629968</v>
      </c>
      <c r="C4" s="451">
        <f t="shared" si="0"/>
        <v>-0.45636888017913874</v>
      </c>
      <c r="D4" s="451">
        <f t="shared" si="1"/>
        <v>-0.14801461484367676</v>
      </c>
      <c r="E4" s="451">
        <f t="shared" si="1"/>
        <v>-0.43207889996914167</v>
      </c>
      <c r="F4" s="451">
        <f>D4-B4</f>
        <v>4.1696586182622924E-2</v>
      </c>
      <c r="G4" s="451">
        <f t="shared" ref="G4:G12" si="2">E4-C4</f>
        <v>2.4289980209997064E-2</v>
      </c>
      <c r="H4" s="450"/>
    </row>
    <row r="5" spans="1:8" ht="12.75" customHeight="1" x14ac:dyDescent="0.25">
      <c r="A5" s="439" t="s">
        <v>437</v>
      </c>
      <c r="B5" s="451">
        <f t="shared" si="0"/>
        <v>0.27547385504925886</v>
      </c>
      <c r="C5" s="451">
        <f t="shared" si="0"/>
        <v>0.83633567351894555</v>
      </c>
      <c r="D5" s="451">
        <f t="shared" si="1"/>
        <v>0.4910612717842715</v>
      </c>
      <c r="E5" s="451">
        <f t="shared" si="1"/>
        <v>1.0051437373041798</v>
      </c>
      <c r="F5" s="451">
        <f>D5-B5</f>
        <v>0.21558741673501264</v>
      </c>
      <c r="G5" s="451">
        <f t="shared" si="2"/>
        <v>0.16880806378523427</v>
      </c>
      <c r="H5" s="437"/>
    </row>
    <row r="6" spans="1:8" ht="12.75" customHeight="1" x14ac:dyDescent="0.25">
      <c r="A6" s="446" t="s">
        <v>453</v>
      </c>
      <c r="B6" s="452">
        <f>B3-B4-B5</f>
        <v>-4.7292193337367729</v>
      </c>
      <c r="C6" s="452">
        <f>C3-C4-C5</f>
        <v>-3.3199664019479584</v>
      </c>
      <c r="D6" s="452">
        <f>D3-D4-D5</f>
        <v>-4.8863389537527082</v>
      </c>
      <c r="E6" s="452">
        <f>E3-E4-E5</f>
        <v>-3.5530630890693975</v>
      </c>
      <c r="F6" s="452">
        <f>D6-B6</f>
        <v>-0.15711962001593527</v>
      </c>
      <c r="G6" s="452">
        <f t="shared" si="2"/>
        <v>-0.23309668712143905</v>
      </c>
      <c r="H6" s="437"/>
    </row>
    <row r="7" spans="1:8" ht="12.75" customHeight="1" x14ac:dyDescent="0.25">
      <c r="A7" s="453" t="s">
        <v>521</v>
      </c>
      <c r="B7" s="454"/>
      <c r="C7" s="454">
        <f>C6-B6</f>
        <v>1.4092529317888145</v>
      </c>
      <c r="D7" s="454"/>
      <c r="E7" s="454">
        <f>E6-D6</f>
        <v>1.3332758646833107</v>
      </c>
      <c r="F7" s="454"/>
      <c r="G7" s="454">
        <f t="shared" si="2"/>
        <v>-7.5977067105503782E-2</v>
      </c>
      <c r="H7" s="437"/>
    </row>
    <row r="8" spans="1:8" ht="12.75" customHeight="1" x14ac:dyDescent="0.25">
      <c r="A8" s="439" t="s">
        <v>455</v>
      </c>
      <c r="B8" s="451"/>
      <c r="C8" s="451">
        <f>F25-E25</f>
        <v>0.40391398392602862</v>
      </c>
      <c r="D8" s="451"/>
      <c r="E8" s="451">
        <f>F46-E46</f>
        <v>0.44440143512166419</v>
      </c>
      <c r="F8" s="451"/>
      <c r="G8" s="451">
        <f t="shared" si="2"/>
        <v>4.0487451195635571E-2</v>
      </c>
      <c r="H8" s="437"/>
    </row>
    <row r="9" spans="1:8" ht="12.75" customHeight="1" x14ac:dyDescent="0.25">
      <c r="A9" s="448" t="s">
        <v>522</v>
      </c>
      <c r="B9" s="449"/>
      <c r="C9" s="449">
        <f>C7-C8</f>
        <v>1.0053389478627859</v>
      </c>
      <c r="D9" s="449"/>
      <c r="E9" s="449">
        <f>E7-E8</f>
        <v>0.88887442956164653</v>
      </c>
      <c r="F9" s="449"/>
      <c r="G9" s="449">
        <f t="shared" si="2"/>
        <v>-0.11646451830113935</v>
      </c>
      <c r="H9" s="455"/>
    </row>
    <row r="10" spans="1:8" ht="12.75" customHeight="1" x14ac:dyDescent="0.25">
      <c r="A10" s="442" t="s">
        <v>457</v>
      </c>
      <c r="B10" s="451"/>
      <c r="C10" s="451">
        <f>F26-E26</f>
        <v>-0.11536348984303579</v>
      </c>
      <c r="D10" s="451"/>
      <c r="E10" s="451">
        <f>F47-E47</f>
        <v>3.279669469802915E-2</v>
      </c>
      <c r="F10" s="451"/>
      <c r="G10" s="451">
        <f t="shared" si="2"/>
        <v>0.14816018454106494</v>
      </c>
      <c r="H10" s="437"/>
    </row>
    <row r="11" spans="1:8" ht="12.75" customHeight="1" x14ac:dyDescent="0.25">
      <c r="A11" s="442" t="s">
        <v>523</v>
      </c>
      <c r="B11" s="451"/>
      <c r="C11" s="451">
        <f>F27-E27</f>
        <v>-8.3207064655246216E-2</v>
      </c>
      <c r="D11" s="451"/>
      <c r="E11" s="451">
        <f>F48-E48</f>
        <v>-0.16131493320571497</v>
      </c>
      <c r="F11" s="451"/>
      <c r="G11" s="451">
        <f t="shared" si="2"/>
        <v>-7.8107868550468751E-2</v>
      </c>
      <c r="H11" s="456"/>
    </row>
    <row r="12" spans="1:8" ht="24" customHeight="1" x14ac:dyDescent="0.25">
      <c r="A12" s="457" t="s">
        <v>524</v>
      </c>
      <c r="B12" s="458"/>
      <c r="C12" s="458">
        <f>C9-C10-C11</f>
        <v>1.203909502361068</v>
      </c>
      <c r="D12" s="458"/>
      <c r="E12" s="458">
        <f>E9-E10-E11</f>
        <v>1.0173926680693324</v>
      </c>
      <c r="F12" s="458"/>
      <c r="G12" s="458">
        <f t="shared" si="2"/>
        <v>-0.1865168342917356</v>
      </c>
      <c r="H12" s="459"/>
    </row>
    <row r="13" spans="1:8" ht="12.75" customHeight="1" x14ac:dyDescent="0.25">
      <c r="A13" s="475" t="s">
        <v>525</v>
      </c>
      <c r="B13" s="473"/>
      <c r="C13" s="473"/>
      <c r="D13" s="473"/>
      <c r="E13" s="473"/>
      <c r="F13" s="473"/>
      <c r="G13" s="460" t="s">
        <v>340</v>
      </c>
      <c r="H13" s="456"/>
    </row>
    <row r="14" spans="1:8" ht="12.75" customHeight="1" x14ac:dyDescent="0.25">
      <c r="A14" s="475" t="s">
        <v>526</v>
      </c>
      <c r="B14" s="473"/>
      <c r="C14" s="473"/>
      <c r="D14" s="473"/>
      <c r="E14" s="473"/>
      <c r="F14" s="473"/>
      <c r="G14" s="473"/>
      <c r="H14" s="456"/>
    </row>
    <row r="15" spans="1:8" ht="12.75" customHeight="1" x14ac:dyDescent="0.25">
      <c r="A15" s="461" t="s">
        <v>527</v>
      </c>
      <c r="B15" s="476"/>
      <c r="C15" s="476"/>
      <c r="D15" s="476"/>
      <c r="E15" s="477"/>
      <c r="F15" s="474"/>
      <c r="G15" s="474"/>
      <c r="H15" s="462"/>
    </row>
    <row r="16" spans="1:8" ht="12.75" customHeight="1" x14ac:dyDescent="0.25">
      <c r="A16" s="463"/>
      <c r="B16" s="464"/>
      <c r="C16" s="465"/>
      <c r="D16" s="466"/>
      <c r="E16" s="465"/>
      <c r="F16" s="467"/>
      <c r="G16" s="467"/>
      <c r="H16" s="467"/>
    </row>
    <row r="17" spans="1:8" ht="12.75" customHeight="1" x14ac:dyDescent="0.25">
      <c r="A17" s="463"/>
      <c r="B17" s="464"/>
      <c r="C17" s="465"/>
      <c r="D17" s="466"/>
      <c r="E17" s="465"/>
      <c r="F17" s="467"/>
      <c r="G17" s="467"/>
      <c r="H17" s="467"/>
    </row>
    <row r="19" spans="1:8" ht="12.75" customHeight="1" x14ac:dyDescent="0.25">
      <c r="A19" s="468" t="s">
        <v>486</v>
      </c>
      <c r="B19" s="418"/>
      <c r="C19" s="418"/>
      <c r="D19" s="418"/>
      <c r="E19" s="418"/>
      <c r="F19" s="418"/>
      <c r="G19" s="418"/>
      <c r="H19" s="418"/>
    </row>
    <row r="20" spans="1:8" ht="12.75" customHeight="1" x14ac:dyDescent="0.25">
      <c r="A20" s="478"/>
      <c r="B20" s="479">
        <v>2009</v>
      </c>
      <c r="C20" s="479">
        <v>2010</v>
      </c>
      <c r="D20" s="479">
        <v>2011</v>
      </c>
      <c r="E20" s="479" t="s">
        <v>487</v>
      </c>
      <c r="F20" s="479" t="s">
        <v>488</v>
      </c>
      <c r="G20" s="479" t="s">
        <v>1</v>
      </c>
      <c r="H20" s="479" t="s">
        <v>2</v>
      </c>
    </row>
    <row r="21" spans="1:8" ht="12.75" customHeight="1" x14ac:dyDescent="0.25">
      <c r="A21" s="469" t="s">
        <v>489</v>
      </c>
      <c r="B21" s="470">
        <v>-7.9975303524351737</v>
      </c>
      <c r="C21" s="470">
        <v>-7.6621210770285471</v>
      </c>
      <c r="D21" s="470">
        <v>-4.9400606564067191</v>
      </c>
      <c r="E21" s="470">
        <v>-4.6434566797138137</v>
      </c>
      <c r="F21" s="470">
        <v>-2.9399996086081517</v>
      </c>
      <c r="G21" s="470">
        <v>-2.4399981996679725</v>
      </c>
      <c r="H21" s="470">
        <v>-1.939999975336764</v>
      </c>
    </row>
    <row r="22" spans="1:8" ht="12.75" customHeight="1" x14ac:dyDescent="0.25">
      <c r="A22" s="419" t="s">
        <v>436</v>
      </c>
      <c r="B22" s="420">
        <v>-1.0903728000315882</v>
      </c>
      <c r="C22" s="420">
        <v>-0.41030067918368041</v>
      </c>
      <c r="D22" s="420">
        <v>-0.13977553000458032</v>
      </c>
      <c r="E22" s="420">
        <v>-0.18971120102629968</v>
      </c>
      <c r="F22" s="420">
        <v>-0.45636888017913874</v>
      </c>
      <c r="G22" s="420">
        <v>-0.25783452375999993</v>
      </c>
      <c r="H22" s="420">
        <v>-4.7437489814396328E-2</v>
      </c>
    </row>
    <row r="23" spans="1:8" ht="12.75" customHeight="1" x14ac:dyDescent="0.25">
      <c r="A23" s="419" t="s">
        <v>490</v>
      </c>
      <c r="B23" s="420">
        <v>-4.3883183138715212E-2</v>
      </c>
      <c r="C23" s="420">
        <v>-0.17110874339813936</v>
      </c>
      <c r="D23" s="420">
        <v>-0.40699899897538094</v>
      </c>
      <c r="E23" s="420">
        <v>0.27547385504925886</v>
      </c>
      <c r="F23" s="420">
        <v>0.83633567351894555</v>
      </c>
      <c r="G23" s="420">
        <v>0.23540003326701739</v>
      </c>
      <c r="H23" s="420">
        <v>0.12747600048352609</v>
      </c>
    </row>
    <row r="24" spans="1:8" ht="12.75" customHeight="1" x14ac:dyDescent="0.25">
      <c r="A24" s="421" t="s">
        <v>491</v>
      </c>
      <c r="B24" s="420">
        <v>-4.3883183138715212E-2</v>
      </c>
      <c r="C24" s="420">
        <v>-0.17110874339813936</v>
      </c>
      <c r="D24" s="420">
        <v>-0.45979493814799616</v>
      </c>
      <c r="E24" s="420">
        <v>0.20853282682240837</v>
      </c>
      <c r="F24" s="422">
        <v>0.67746903327635555</v>
      </c>
      <c r="G24" s="422">
        <v>0.10788243688831217</v>
      </c>
      <c r="H24" s="422">
        <v>0</v>
      </c>
    </row>
    <row r="25" spans="1:8" ht="12.75" customHeight="1" x14ac:dyDescent="0.25">
      <c r="A25" s="154" t="s">
        <v>492</v>
      </c>
      <c r="B25" s="420">
        <v>-1.2653328796834302</v>
      </c>
      <c r="C25" s="420">
        <v>-1.2325494129763175</v>
      </c>
      <c r="D25" s="420">
        <v>-1.2240081619162253</v>
      </c>
      <c r="E25" s="420">
        <v>-1.0338579513223545</v>
      </c>
      <c r="F25" s="420">
        <v>-0.62994396739632585</v>
      </c>
      <c r="G25" s="420">
        <v>-0.6869686537753259</v>
      </c>
      <c r="H25" s="420">
        <v>-0.73415294674154119</v>
      </c>
    </row>
    <row r="26" spans="1:8" ht="12.75" customHeight="1" x14ac:dyDescent="0.25">
      <c r="A26" s="423" t="s">
        <v>493</v>
      </c>
      <c r="B26" s="420">
        <v>-1.4430892188847779</v>
      </c>
      <c r="C26" s="420">
        <v>-1.3435659110699949</v>
      </c>
      <c r="D26" s="420">
        <v>-1.5691086282409481</v>
      </c>
      <c r="E26" s="420">
        <v>-1.788894939622877</v>
      </c>
      <c r="F26" s="420">
        <v>-1.9042584294659128</v>
      </c>
      <c r="G26" s="420">
        <v>-1.9472125642063884</v>
      </c>
      <c r="H26" s="420">
        <v>-2.0164207821420486</v>
      </c>
    </row>
    <row r="27" spans="1:8" ht="12.75" customHeight="1" x14ac:dyDescent="0.25">
      <c r="A27" s="154" t="s">
        <v>494</v>
      </c>
      <c r="B27" s="420">
        <v>0.39092456303301165</v>
      </c>
      <c r="C27" s="420">
        <v>0.67282821208834032</v>
      </c>
      <c r="D27" s="420">
        <v>0.29240967758669906</v>
      </c>
      <c r="E27" s="420">
        <v>-0.14970389093511161</v>
      </c>
      <c r="F27" s="420">
        <v>-0.23291095559035782</v>
      </c>
      <c r="G27" s="420">
        <v>-0.22216625711483531</v>
      </c>
      <c r="H27" s="420">
        <v>-0.21076036905015383</v>
      </c>
    </row>
    <row r="28" spans="1:8" ht="12.75" customHeight="1" x14ac:dyDescent="0.25">
      <c r="A28" s="424" t="s">
        <v>495</v>
      </c>
      <c r="B28" s="425">
        <f t="shared" ref="B28:H28" si="3">B21-B22-B23-B26-B27-B25</f>
        <v>-4.5457768337296738</v>
      </c>
      <c r="C28" s="425">
        <f t="shared" si="3"/>
        <v>-5.1774245424887555</v>
      </c>
      <c r="D28" s="426">
        <f t="shared" si="3"/>
        <v>-1.8925790148562833</v>
      </c>
      <c r="E28" s="426">
        <f t="shared" si="3"/>
        <v>-1.7567625518564296</v>
      </c>
      <c r="F28" s="426">
        <f t="shared" si="3"/>
        <v>-0.55285304949536185</v>
      </c>
      <c r="G28" s="426">
        <f t="shared" si="3"/>
        <v>0.43878376592155988</v>
      </c>
      <c r="H28" s="426">
        <f t="shared" si="3"/>
        <v>0.94129561192784983</v>
      </c>
    </row>
    <row r="29" spans="1:8" ht="12.75" customHeight="1" x14ac:dyDescent="0.25">
      <c r="A29" s="471" t="s">
        <v>496</v>
      </c>
      <c r="B29" s="472" t="s">
        <v>140</v>
      </c>
      <c r="C29" s="427">
        <f t="shared" ref="C29:H29" si="4">C28-B28</f>
        <v>-0.63164770875908172</v>
      </c>
      <c r="D29" s="427">
        <f t="shared" si="4"/>
        <v>3.2848455276324722</v>
      </c>
      <c r="E29" s="427">
        <f t="shared" si="4"/>
        <v>0.13581646299985373</v>
      </c>
      <c r="F29" s="428">
        <f t="shared" si="4"/>
        <v>1.2039095023610678</v>
      </c>
      <c r="G29" s="428">
        <f t="shared" si="4"/>
        <v>0.99163681541692172</v>
      </c>
      <c r="H29" s="428">
        <f t="shared" si="4"/>
        <v>0.50251184600628995</v>
      </c>
    </row>
    <row r="30" spans="1:8" ht="12.75" hidden="1" customHeight="1" x14ac:dyDescent="0.25">
      <c r="A30" s="395" t="s">
        <v>497</v>
      </c>
      <c r="B30" s="429">
        <v>0</v>
      </c>
      <c r="C30" s="429">
        <v>0</v>
      </c>
      <c r="D30" s="429">
        <v>5.2795939172615214E-2</v>
      </c>
      <c r="E30" s="429">
        <v>6.6941028226850496E-2</v>
      </c>
      <c r="F30" s="422">
        <v>2.4407096398567037E-2</v>
      </c>
      <c r="G30" s="422">
        <v>0</v>
      </c>
      <c r="H30" s="422">
        <v>6.8491902831758836E-3</v>
      </c>
    </row>
    <row r="31" spans="1:8" ht="12.75" hidden="1" customHeight="1" x14ac:dyDescent="0.25">
      <c r="A31" s="430" t="s">
        <v>498</v>
      </c>
      <c r="B31" s="431">
        <v>0</v>
      </c>
      <c r="C31" s="431">
        <v>0</v>
      </c>
      <c r="D31" s="431">
        <v>5.2795939172615214E-2</v>
      </c>
      <c r="E31" s="431">
        <v>0</v>
      </c>
      <c r="F31" s="422">
        <v>0</v>
      </c>
      <c r="G31" s="422">
        <v>0</v>
      </c>
      <c r="H31" s="422">
        <v>0</v>
      </c>
    </row>
    <row r="32" spans="1:8" ht="12.75" hidden="1" customHeight="1" x14ac:dyDescent="0.25">
      <c r="A32" s="432" t="s">
        <v>499</v>
      </c>
      <c r="B32" s="431">
        <v>0</v>
      </c>
      <c r="C32" s="431">
        <v>0</v>
      </c>
      <c r="D32" s="431">
        <v>0</v>
      </c>
      <c r="E32" s="431">
        <v>3.1083398965584094E-2</v>
      </c>
      <c r="F32" s="422">
        <v>0</v>
      </c>
      <c r="G32" s="422">
        <v>0</v>
      </c>
      <c r="H32" s="422">
        <v>6.8491902831758836E-3</v>
      </c>
    </row>
    <row r="33" spans="1:8" ht="12.75" hidden="1" customHeight="1" x14ac:dyDescent="0.25">
      <c r="A33" s="430" t="s">
        <v>500</v>
      </c>
      <c r="B33" s="431">
        <v>0</v>
      </c>
      <c r="C33" s="431">
        <v>0</v>
      </c>
      <c r="D33" s="431">
        <v>0</v>
      </c>
      <c r="E33" s="431">
        <v>0</v>
      </c>
      <c r="F33" s="422">
        <v>2.4407096398567037E-2</v>
      </c>
      <c r="G33" s="422">
        <v>0</v>
      </c>
      <c r="H33" s="422">
        <v>0</v>
      </c>
    </row>
    <row r="34" spans="1:8" ht="12.75" hidden="1" customHeight="1" x14ac:dyDescent="0.25">
      <c r="A34" s="430" t="s">
        <v>501</v>
      </c>
      <c r="B34" s="431">
        <v>0</v>
      </c>
      <c r="C34" s="431">
        <v>0</v>
      </c>
      <c r="D34" s="431">
        <v>0</v>
      </c>
      <c r="E34" s="431">
        <v>3.5857629261266406E-2</v>
      </c>
      <c r="F34" s="422">
        <v>0</v>
      </c>
      <c r="G34" s="422">
        <v>0</v>
      </c>
      <c r="H34" s="422">
        <v>0</v>
      </c>
    </row>
    <row r="35" spans="1:8" ht="12.75" hidden="1" customHeight="1" x14ac:dyDescent="0.25">
      <c r="A35" s="433" t="s">
        <v>502</v>
      </c>
      <c r="B35" s="431">
        <v>0</v>
      </c>
      <c r="C35" s="431">
        <v>0</v>
      </c>
      <c r="D35" s="431">
        <v>0</v>
      </c>
      <c r="E35" s="431">
        <v>0</v>
      </c>
      <c r="F35" s="422">
        <v>0.13445954384402289</v>
      </c>
      <c r="G35" s="422">
        <v>0.12751759637870522</v>
      </c>
      <c r="H35" s="422">
        <v>0.1206268102003502</v>
      </c>
    </row>
    <row r="36" spans="1:8" ht="12.75" hidden="1" customHeight="1" x14ac:dyDescent="0.25">
      <c r="A36" s="433" t="s">
        <v>503</v>
      </c>
      <c r="B36" s="431">
        <v>0</v>
      </c>
      <c r="C36" s="431">
        <v>0</v>
      </c>
      <c r="D36" s="431">
        <v>0</v>
      </c>
      <c r="E36" s="431">
        <v>0</v>
      </c>
      <c r="F36" s="422">
        <v>0</v>
      </c>
      <c r="G36" s="422">
        <v>0</v>
      </c>
      <c r="H36" s="422">
        <v>0</v>
      </c>
    </row>
    <row r="37" spans="1:8" ht="12.75" hidden="1" customHeight="1" x14ac:dyDescent="0.25">
      <c r="A37" s="433" t="s">
        <v>504</v>
      </c>
      <c r="B37" s="431">
        <v>0</v>
      </c>
      <c r="C37" s="431">
        <v>0</v>
      </c>
      <c r="D37" s="431">
        <v>0.34083614379006183</v>
      </c>
      <c r="E37" s="431">
        <v>0.31059956223922752</v>
      </c>
      <c r="F37" s="422">
        <v>0.30705853729940286</v>
      </c>
      <c r="G37" s="422">
        <v>0.30646941525676114</v>
      </c>
      <c r="H37" s="422">
        <v>0.30723527931218991</v>
      </c>
    </row>
    <row r="38" spans="1:8" ht="12.75" customHeight="1" x14ac:dyDescent="0.25">
      <c r="A38" s="434" t="s">
        <v>505</v>
      </c>
      <c r="B38" s="435">
        <f>B28-B37</f>
        <v>-4.5457768337296738</v>
      </c>
      <c r="C38" s="435">
        <f t="shared" ref="C38:H38" si="5">C28-C37</f>
        <v>-5.1774245424887555</v>
      </c>
      <c r="D38" s="435">
        <f t="shared" si="5"/>
        <v>-2.2334151586463453</v>
      </c>
      <c r="E38" s="435">
        <f t="shared" si="5"/>
        <v>-2.0673621140956571</v>
      </c>
      <c r="F38" s="426">
        <f t="shared" si="5"/>
        <v>-0.85991158679476465</v>
      </c>
      <c r="G38" s="426">
        <f t="shared" si="5"/>
        <v>0.13231435066479874</v>
      </c>
      <c r="H38" s="426">
        <f t="shared" si="5"/>
        <v>0.63406033261565997</v>
      </c>
    </row>
    <row r="39" spans="1:8" ht="12.75" customHeight="1" x14ac:dyDescent="0.25">
      <c r="A39" s="471" t="s">
        <v>506</v>
      </c>
      <c r="B39" s="427" t="s">
        <v>140</v>
      </c>
      <c r="C39" s="427">
        <f t="shared" ref="C39:H39" si="6">C38-B38</f>
        <v>-0.63164770875908172</v>
      </c>
      <c r="D39" s="427">
        <f t="shared" si="6"/>
        <v>2.9440093838424102</v>
      </c>
      <c r="E39" s="427">
        <f t="shared" si="6"/>
        <v>0.16605304455068826</v>
      </c>
      <c r="F39" s="428">
        <f t="shared" si="6"/>
        <v>1.2074505273008924</v>
      </c>
      <c r="G39" s="428">
        <f t="shared" si="6"/>
        <v>0.99222593745956345</v>
      </c>
      <c r="H39" s="428">
        <f t="shared" si="6"/>
        <v>0.50174598195086118</v>
      </c>
    </row>
    <row r="41" spans="1:8" ht="12.75" customHeight="1" x14ac:dyDescent="0.25">
      <c r="A41" s="480" t="s">
        <v>507</v>
      </c>
      <c r="B41" s="473"/>
      <c r="C41" s="473"/>
      <c r="D41" s="473"/>
      <c r="E41" s="473"/>
      <c r="F41" s="473"/>
      <c r="G41" s="473"/>
      <c r="H41" s="473"/>
    </row>
    <row r="42" spans="1:8" ht="12.75" customHeight="1" x14ac:dyDescent="0.25">
      <c r="A42" s="362"/>
      <c r="B42" s="363">
        <v>2009</v>
      </c>
      <c r="C42" s="363">
        <v>2010</v>
      </c>
      <c r="D42" s="363">
        <v>2011</v>
      </c>
      <c r="E42" s="363">
        <v>2012</v>
      </c>
      <c r="F42" s="438" t="s">
        <v>186</v>
      </c>
      <c r="G42" s="438" t="s">
        <v>135</v>
      </c>
      <c r="H42" s="438" t="s">
        <v>136</v>
      </c>
    </row>
    <row r="43" spans="1:8" ht="12.75" customHeight="1" x14ac:dyDescent="0.25">
      <c r="A43" s="469" t="s">
        <v>489</v>
      </c>
      <c r="B43" s="470">
        <v>-8.0260520108605249</v>
      </c>
      <c r="C43" s="470">
        <v>-7.6580852973321099</v>
      </c>
      <c r="D43" s="470">
        <v>-5.0735086878912332</v>
      </c>
      <c r="E43" s="470">
        <v>-4.5432922968121137</v>
      </c>
      <c r="F43" s="474">
        <v>-2.9799982517343593</v>
      </c>
      <c r="G43" s="474">
        <v>-2.8300504800554291</v>
      </c>
      <c r="H43" s="474">
        <v>-2.5700270065515429</v>
      </c>
    </row>
    <row r="44" spans="1:8" ht="12.75" customHeight="1" x14ac:dyDescent="0.25">
      <c r="A44" s="439" t="s">
        <v>436</v>
      </c>
      <c r="B44" s="440">
        <v>-1.3729535668269262</v>
      </c>
      <c r="C44" s="440">
        <v>-0.36265828799307581</v>
      </c>
      <c r="D44" s="440">
        <v>-0.14312389334014064</v>
      </c>
      <c r="E44" s="440">
        <v>-0.14801461484367676</v>
      </c>
      <c r="F44" s="441">
        <v>-0.43207889996914167</v>
      </c>
      <c r="G44" s="441">
        <v>-0.32675216707534016</v>
      </c>
      <c r="H44" s="441">
        <v>-0.18427404022230912</v>
      </c>
    </row>
    <row r="45" spans="1:8" ht="12.75" customHeight="1" x14ac:dyDescent="0.25">
      <c r="A45" s="439" t="s">
        <v>437</v>
      </c>
      <c r="B45" s="440">
        <v>-0.18433367248213883</v>
      </c>
      <c r="C45" s="440">
        <v>-0.13710422717142587</v>
      </c>
      <c r="D45" s="440">
        <v>-0.21814169248309806</v>
      </c>
      <c r="E45" s="440">
        <v>0.4910612717842715</v>
      </c>
      <c r="F45" s="441">
        <v>1.0051437373041798</v>
      </c>
      <c r="G45" s="441">
        <v>1.5747011910653599</v>
      </c>
      <c r="H45" s="441">
        <v>0.37061898613428779</v>
      </c>
    </row>
    <row r="46" spans="1:8" ht="12.75" customHeight="1" x14ac:dyDescent="0.25">
      <c r="A46" s="442" t="s">
        <v>508</v>
      </c>
      <c r="B46" s="440">
        <v>-1.2660367642743853</v>
      </c>
      <c r="C46" s="440">
        <v>-1.2320344683264888</v>
      </c>
      <c r="D46" s="440">
        <v>-1.226388259023379</v>
      </c>
      <c r="E46" s="440">
        <v>-1.016269265143112</v>
      </c>
      <c r="F46" s="441">
        <v>-0.57186783002144781</v>
      </c>
      <c r="G46" s="441">
        <v>-0.57446171104292454</v>
      </c>
      <c r="H46" s="441">
        <v>-0.57281449544563323</v>
      </c>
    </row>
    <row r="47" spans="1:8" ht="12.75" customHeight="1" x14ac:dyDescent="0.25">
      <c r="A47" s="442" t="s">
        <v>493</v>
      </c>
      <c r="B47" s="440">
        <v>-1.4430892188847779</v>
      </c>
      <c r="C47" s="440">
        <v>-1.3426783183822273</v>
      </c>
      <c r="D47" s="440">
        <v>-1.5721597769367539</v>
      </c>
      <c r="E47" s="440">
        <v>-1.9167036354496354</v>
      </c>
      <c r="F47" s="441">
        <v>-1.8839069407516063</v>
      </c>
      <c r="G47" s="441">
        <v>-1.8814213599920815</v>
      </c>
      <c r="H47" s="441">
        <v>-1.9621908278401556</v>
      </c>
    </row>
    <row r="48" spans="1:8" ht="12.75" customHeight="1" x14ac:dyDescent="0.25">
      <c r="A48" s="442" t="s">
        <v>509</v>
      </c>
      <c r="B48" s="443">
        <v>0.3909245630330116</v>
      </c>
      <c r="C48" s="443">
        <v>0.67254711237386144</v>
      </c>
      <c r="D48" s="443">
        <v>0.29297827136685684</v>
      </c>
      <c r="E48" s="443">
        <v>-7.4428920212411293E-2</v>
      </c>
      <c r="F48" s="444">
        <v>-0.23574385341812626</v>
      </c>
      <c r="G48" s="444">
        <v>-9.7033136032201678E-2</v>
      </c>
      <c r="H48" s="444">
        <v>-9.3135349889633096E-2</v>
      </c>
    </row>
    <row r="49" spans="1:8" ht="12.75" customHeight="1" x14ac:dyDescent="0.25">
      <c r="A49" s="439" t="s">
        <v>510</v>
      </c>
      <c r="B49" s="425">
        <f>B43-B44-B45-B46-B47-B48</f>
        <v>-4.1505633514253093</v>
      </c>
      <c r="C49" s="425">
        <f t="shared" ref="C49:H49" si="7">C43-C44-C45-C46-C47-C48</f>
        <v>-5.2561571078327534</v>
      </c>
      <c r="D49" s="426">
        <f t="shared" si="7"/>
        <v>-2.2066733374747192</v>
      </c>
      <c r="E49" s="426">
        <f t="shared" si="7"/>
        <v>-1.8789371329475493</v>
      </c>
      <c r="F49" s="426">
        <f t="shared" si="7"/>
        <v>-0.86154446487821734</v>
      </c>
      <c r="G49" s="426">
        <f t="shared" si="7"/>
        <v>-1.5250832969782415</v>
      </c>
      <c r="H49" s="426">
        <f t="shared" si="7"/>
        <v>-0.12823127928809966</v>
      </c>
    </row>
    <row r="50" spans="1:8" ht="12.75" customHeight="1" x14ac:dyDescent="0.25">
      <c r="A50" s="471" t="s">
        <v>496</v>
      </c>
      <c r="B50" s="481"/>
      <c r="C50" s="482">
        <f t="shared" ref="C50:H50" si="8">C49-B49</f>
        <v>-1.1055937564074441</v>
      </c>
      <c r="D50" s="482">
        <f t="shared" si="8"/>
        <v>3.0494837703580342</v>
      </c>
      <c r="E50" s="482">
        <f t="shared" si="8"/>
        <v>0.32773620452716989</v>
      </c>
      <c r="F50" s="483">
        <f t="shared" si="8"/>
        <v>1.0173926680693319</v>
      </c>
      <c r="G50" s="483">
        <f t="shared" si="8"/>
        <v>-0.66353883210002418</v>
      </c>
      <c r="H50" s="483">
        <f t="shared" si="8"/>
        <v>1.3968520176901418</v>
      </c>
    </row>
    <row r="51" spans="1:8" ht="12.75" customHeight="1" x14ac:dyDescent="0.25">
      <c r="A51" s="433" t="s">
        <v>511</v>
      </c>
      <c r="B51" s="437"/>
      <c r="C51" s="437"/>
      <c r="D51" s="443">
        <f>D37</f>
        <v>0.34083614379006183</v>
      </c>
      <c r="E51" s="443">
        <f>E37</f>
        <v>0.31059956223922752</v>
      </c>
      <c r="F51" s="444">
        <f>F37</f>
        <v>0.30705853729940286</v>
      </c>
      <c r="G51" s="444">
        <f>G37</f>
        <v>0.30646941525676114</v>
      </c>
      <c r="H51" s="444">
        <v>-0.26238261714374889</v>
      </c>
    </row>
    <row r="52" spans="1:8" ht="12.75" customHeight="1" x14ac:dyDescent="0.25">
      <c r="A52" s="445" t="s">
        <v>512</v>
      </c>
      <c r="B52" s="431">
        <f>B49-B51</f>
        <v>-4.1505633514253093</v>
      </c>
      <c r="C52" s="431">
        <f t="shared" ref="C52:H52" si="9">C49-C51</f>
        <v>-5.2561571078327534</v>
      </c>
      <c r="D52" s="435">
        <f t="shared" si="9"/>
        <v>-2.5475094812647812</v>
      </c>
      <c r="E52" s="435">
        <f t="shared" si="9"/>
        <v>-2.189536695186777</v>
      </c>
      <c r="F52" s="426">
        <f t="shared" si="9"/>
        <v>-1.1686030021776201</v>
      </c>
      <c r="G52" s="426">
        <f t="shared" si="9"/>
        <v>-1.8315527122350026</v>
      </c>
      <c r="H52" s="426">
        <f t="shared" si="9"/>
        <v>0.13415133785564923</v>
      </c>
    </row>
    <row r="53" spans="1:8" ht="12.75" customHeight="1" x14ac:dyDescent="0.25">
      <c r="A53" s="471" t="s">
        <v>513</v>
      </c>
      <c r="B53" s="484"/>
      <c r="C53" s="482">
        <f t="shared" ref="C53:H53" si="10">C52-B52</f>
        <v>-1.1055937564074441</v>
      </c>
      <c r="D53" s="482">
        <f t="shared" si="10"/>
        <v>2.7086476265679722</v>
      </c>
      <c r="E53" s="482">
        <f t="shared" si="10"/>
        <v>0.3579727860780042</v>
      </c>
      <c r="F53" s="483">
        <f t="shared" si="10"/>
        <v>1.0209336930091568</v>
      </c>
      <c r="G53" s="483">
        <f t="shared" si="10"/>
        <v>-0.66294971005738246</v>
      </c>
      <c r="H53" s="483">
        <f t="shared" si="10"/>
        <v>1.9657040500906517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sqref="A1:F1"/>
    </sheetView>
  </sheetViews>
  <sheetFormatPr defaultRowHeight="12.75" customHeight="1" x14ac:dyDescent="0.25"/>
  <cols>
    <col min="1" max="1" width="16.140625" customWidth="1"/>
    <col min="2" max="7" width="14.28515625" customWidth="1"/>
  </cols>
  <sheetData>
    <row r="1" spans="1:7" ht="12.75" customHeight="1" x14ac:dyDescent="0.25">
      <c r="A1" s="956" t="s">
        <v>477</v>
      </c>
      <c r="B1" s="956"/>
      <c r="C1" s="956"/>
      <c r="D1" s="956"/>
      <c r="E1" s="956"/>
      <c r="F1" s="956"/>
      <c r="G1" s="287"/>
    </row>
    <row r="2" spans="1:7" ht="24" customHeight="1" x14ac:dyDescent="0.25">
      <c r="A2" s="1023" t="s">
        <v>478</v>
      </c>
      <c r="B2" s="744" t="s">
        <v>479</v>
      </c>
      <c r="C2" s="1029" t="s">
        <v>952</v>
      </c>
      <c r="D2" s="747" t="s">
        <v>480</v>
      </c>
      <c r="E2" s="747" t="s">
        <v>481</v>
      </c>
      <c r="F2" s="1030" t="s">
        <v>374</v>
      </c>
      <c r="G2" s="1032" t="s">
        <v>347</v>
      </c>
    </row>
    <row r="3" spans="1:7" ht="12.75" customHeight="1" x14ac:dyDescent="0.25">
      <c r="A3" s="1023"/>
      <c r="B3" s="744" t="s">
        <v>351</v>
      </c>
      <c r="C3" s="1029"/>
      <c r="D3" s="747" t="s">
        <v>361</v>
      </c>
      <c r="E3" s="744" t="s">
        <v>362</v>
      </c>
      <c r="F3" s="1031"/>
      <c r="G3" s="1032"/>
    </row>
    <row r="4" spans="1:7" ht="12.75" customHeight="1" x14ac:dyDescent="0.25">
      <c r="A4" s="412"/>
      <c r="B4" s="289">
        <v>1</v>
      </c>
      <c r="C4" s="289">
        <v>2</v>
      </c>
      <c r="D4" s="289">
        <v>3</v>
      </c>
      <c r="E4" s="289">
        <v>4</v>
      </c>
      <c r="F4" s="272">
        <v>5</v>
      </c>
      <c r="G4" s="413">
        <v>41278</v>
      </c>
    </row>
    <row r="5" spans="1:7" ht="12.75" customHeight="1" x14ac:dyDescent="0.25">
      <c r="A5" s="758" t="s">
        <v>328</v>
      </c>
      <c r="B5" s="291">
        <v>1049796</v>
      </c>
      <c r="C5" s="291">
        <v>1103633</v>
      </c>
      <c r="D5" s="291">
        <v>1131230</v>
      </c>
      <c r="E5" s="291">
        <v>1173185</v>
      </c>
      <c r="F5" s="291">
        <v>603208</v>
      </c>
      <c r="G5" s="291">
        <v>123389</v>
      </c>
    </row>
    <row r="6" spans="1:7" ht="12.75" customHeight="1" x14ac:dyDescent="0.25">
      <c r="A6" s="759" t="s">
        <v>332</v>
      </c>
      <c r="B6" s="292">
        <v>1032198</v>
      </c>
      <c r="C6" s="292">
        <v>1098071</v>
      </c>
      <c r="D6" s="292">
        <v>1133036</v>
      </c>
      <c r="E6" s="292">
        <v>1175716</v>
      </c>
      <c r="F6" s="292">
        <v>528078</v>
      </c>
      <c r="G6" s="292">
        <v>143518</v>
      </c>
    </row>
    <row r="7" spans="1:7" ht="12.75" customHeight="1" x14ac:dyDescent="0.25">
      <c r="A7" s="760" t="s">
        <v>339</v>
      </c>
      <c r="B7" s="761">
        <v>17598</v>
      </c>
      <c r="C7" s="749">
        <v>5563</v>
      </c>
      <c r="D7" s="749">
        <v>-1806</v>
      </c>
      <c r="E7" s="749">
        <v>-2531</v>
      </c>
      <c r="F7" s="749">
        <v>75129</v>
      </c>
      <c r="G7" s="749">
        <v>-20129</v>
      </c>
    </row>
    <row r="8" spans="1:7" ht="12.75" customHeight="1" x14ac:dyDescent="0.25">
      <c r="A8" s="754" t="s">
        <v>950</v>
      </c>
      <c r="B8" s="278">
        <v>-4688</v>
      </c>
      <c r="C8" s="762"/>
      <c r="D8" s="762"/>
      <c r="E8" s="763"/>
      <c r="F8" s="763"/>
      <c r="G8" s="763"/>
    </row>
    <row r="9" spans="1:7" ht="12.75" customHeight="1" x14ac:dyDescent="0.25">
      <c r="A9" s="753" t="s">
        <v>388</v>
      </c>
      <c r="B9" s="267">
        <f>B7+B8</f>
        <v>12910</v>
      </c>
      <c r="C9" s="764"/>
      <c r="D9" s="764"/>
      <c r="E9" s="765"/>
      <c r="F9" s="766"/>
      <c r="G9" s="766"/>
    </row>
    <row r="10" spans="1:7" ht="12.75" customHeight="1" x14ac:dyDescent="0.25">
      <c r="A10" s="745" t="s">
        <v>951</v>
      </c>
      <c r="B10" s="752"/>
      <c r="C10" s="745"/>
      <c r="D10" s="745"/>
      <c r="E10" s="746"/>
      <c r="F10" s="1028" t="s">
        <v>364</v>
      </c>
      <c r="G10" s="1028"/>
    </row>
    <row r="13" spans="1:7" ht="15" x14ac:dyDescent="0.25"/>
    <row r="14" spans="1:7" ht="15" x14ac:dyDescent="0.25"/>
  </sheetData>
  <mergeCells count="6">
    <mergeCell ref="F10:G10"/>
    <mergeCell ref="A1:F1"/>
    <mergeCell ref="A2:A3"/>
    <mergeCell ref="C2:C3"/>
    <mergeCell ref="F2:F3"/>
    <mergeCell ref="G2:G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workbookViewId="0">
      <selection sqref="A1:H1"/>
    </sheetView>
  </sheetViews>
  <sheetFormatPr defaultRowHeight="12.75" customHeight="1" x14ac:dyDescent="0.25"/>
  <cols>
    <col min="1" max="1" width="15" customWidth="1"/>
    <col min="2" max="2" width="13.140625" bestFit="1" customWidth="1"/>
    <col min="7" max="8" width="13.140625" customWidth="1"/>
  </cols>
  <sheetData>
    <row r="1" spans="1:8" ht="12.75" customHeight="1" x14ac:dyDescent="0.25">
      <c r="A1" s="956" t="s">
        <v>465</v>
      </c>
      <c r="B1" s="956"/>
      <c r="C1" s="956"/>
      <c r="D1" s="956"/>
      <c r="E1" s="956"/>
      <c r="F1" s="956"/>
      <c r="G1" s="956"/>
      <c r="H1" s="956"/>
    </row>
    <row r="2" spans="1:8" ht="24" x14ac:dyDescent="0.25">
      <c r="A2" s="360" t="s">
        <v>466</v>
      </c>
      <c r="B2" s="400" t="s">
        <v>467</v>
      </c>
      <c r="C2" s="361" t="s">
        <v>476</v>
      </c>
      <c r="D2" s="361" t="s">
        <v>468</v>
      </c>
      <c r="E2" s="361" t="s">
        <v>469</v>
      </c>
      <c r="F2" s="361" t="s">
        <v>470</v>
      </c>
      <c r="G2" s="361" t="s">
        <v>471</v>
      </c>
      <c r="H2" s="361" t="s">
        <v>471</v>
      </c>
    </row>
    <row r="3" spans="1:8" ht="12.75" customHeight="1" x14ac:dyDescent="0.25">
      <c r="A3" s="401"/>
      <c r="B3" s="402">
        <v>1</v>
      </c>
      <c r="C3" s="403">
        <v>2</v>
      </c>
      <c r="D3" s="403">
        <v>3</v>
      </c>
      <c r="E3" s="403">
        <v>4</v>
      </c>
      <c r="F3" s="403">
        <v>5</v>
      </c>
      <c r="G3" s="404" t="s">
        <v>472</v>
      </c>
      <c r="H3" s="404" t="s">
        <v>473</v>
      </c>
    </row>
    <row r="4" spans="1:8" ht="12.75" customHeight="1" x14ac:dyDescent="0.25">
      <c r="A4" s="405" t="s">
        <v>474</v>
      </c>
      <c r="B4" s="406">
        <v>105343</v>
      </c>
      <c r="C4" s="407">
        <v>105343</v>
      </c>
      <c r="D4" s="406">
        <v>146264</v>
      </c>
      <c r="E4" s="406">
        <v>158205</v>
      </c>
      <c r="F4" s="406">
        <v>186966</v>
      </c>
      <c r="G4" s="408">
        <f>D4/B4</f>
        <v>1.3884548569909723</v>
      </c>
      <c r="H4" s="408">
        <f>F4/B4</f>
        <v>1.7748307908451439</v>
      </c>
    </row>
    <row r="5" spans="1:8" ht="12.75" customHeight="1" x14ac:dyDescent="0.25">
      <c r="A5" s="409"/>
      <c r="B5" s="287"/>
      <c r="C5" s="287"/>
      <c r="D5" s="287"/>
      <c r="E5" s="287"/>
      <c r="G5" s="410"/>
      <c r="H5" s="411" t="s">
        <v>475</v>
      </c>
    </row>
  </sheetData>
  <mergeCells count="1">
    <mergeCell ref="A1:H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workbookViewId="0">
      <selection sqref="A1:J1"/>
    </sheetView>
  </sheetViews>
  <sheetFormatPr defaultRowHeight="12.75" customHeight="1" x14ac:dyDescent="0.25"/>
  <cols>
    <col min="1" max="1" width="24.5703125" customWidth="1"/>
    <col min="9" max="10" width="13.140625" customWidth="1"/>
  </cols>
  <sheetData>
    <row r="1" spans="1:10" ht="12.75" customHeight="1" x14ac:dyDescent="0.25">
      <c r="A1" s="1033" t="s">
        <v>367</v>
      </c>
      <c r="B1" s="1033"/>
      <c r="C1" s="1033"/>
      <c r="D1" s="1033"/>
      <c r="E1" s="1033"/>
      <c r="F1" s="1033"/>
      <c r="G1" s="1033"/>
      <c r="H1" s="1033"/>
      <c r="I1" s="1033"/>
      <c r="J1" s="1033"/>
    </row>
    <row r="2" spans="1:10" ht="12.75" customHeight="1" x14ac:dyDescent="0.25">
      <c r="A2" s="244" t="s">
        <v>307</v>
      </c>
      <c r="B2" s="245">
        <v>2006</v>
      </c>
      <c r="C2" s="245">
        <v>2007</v>
      </c>
      <c r="D2" s="245">
        <v>2008</v>
      </c>
      <c r="E2" s="245">
        <v>2009</v>
      </c>
      <c r="F2" s="245">
        <v>2010</v>
      </c>
      <c r="G2" s="245">
        <v>2011</v>
      </c>
      <c r="H2" s="245">
        <v>2012</v>
      </c>
      <c r="I2" s="246" t="s">
        <v>368</v>
      </c>
      <c r="J2" s="246" t="s">
        <v>369</v>
      </c>
    </row>
    <row r="3" spans="1:10" ht="12.75" customHeight="1" x14ac:dyDescent="0.25">
      <c r="A3" s="247" t="s">
        <v>310</v>
      </c>
      <c r="B3" s="248">
        <v>48.236536079857785</v>
      </c>
      <c r="C3" s="248">
        <v>47.351733370055783</v>
      </c>
      <c r="D3" s="248">
        <v>50.703288062968646</v>
      </c>
      <c r="E3" s="248">
        <v>51.084988995574498</v>
      </c>
      <c r="F3" s="248">
        <v>47.841020071412551</v>
      </c>
      <c r="G3" s="248">
        <v>52.320534529925645</v>
      </c>
      <c r="H3" s="248">
        <v>63.470088720567055</v>
      </c>
      <c r="I3" s="248">
        <v>51.572598547194559</v>
      </c>
      <c r="J3" s="248">
        <v>54.54388110730175</v>
      </c>
    </row>
    <row r="4" spans="1:10" ht="12.75" customHeight="1" x14ac:dyDescent="0.25">
      <c r="A4" s="247" t="s">
        <v>311</v>
      </c>
      <c r="B4" s="248">
        <v>46.749477856527726</v>
      </c>
      <c r="C4" s="248">
        <v>49.728751690787213</v>
      </c>
      <c r="D4" s="248">
        <v>47.93123508188544</v>
      </c>
      <c r="E4" s="248">
        <v>48.297849216875939</v>
      </c>
      <c r="F4" s="248">
        <v>48.244689347688606</v>
      </c>
      <c r="G4" s="248">
        <v>47.306148681761798</v>
      </c>
      <c r="H4" s="248">
        <v>47.820684741934173</v>
      </c>
      <c r="I4" s="248">
        <v>48.011262373922982</v>
      </c>
      <c r="J4" s="248">
        <v>47.790507590461523</v>
      </c>
    </row>
    <row r="5" spans="1:10" ht="12.75" customHeight="1" x14ac:dyDescent="0.25">
      <c r="A5" s="249" t="s">
        <v>312</v>
      </c>
      <c r="B5" s="248">
        <v>38.848374802978967</v>
      </c>
      <c r="C5" s="248">
        <v>38.348517617709597</v>
      </c>
      <c r="D5" s="248">
        <v>39.811386796285738</v>
      </c>
      <c r="E5" s="248">
        <v>39.949673634615976</v>
      </c>
      <c r="F5" s="248">
        <v>40.982258828806458</v>
      </c>
      <c r="G5" s="248">
        <v>40.463694160828098</v>
      </c>
      <c r="H5" s="248">
        <v>40.84790661628201</v>
      </c>
      <c r="I5" s="248">
        <v>39.893116065358122</v>
      </c>
      <c r="J5" s="248">
        <v>40.764619868638853</v>
      </c>
    </row>
    <row r="6" spans="1:10" ht="12.75" customHeight="1" x14ac:dyDescent="0.25">
      <c r="A6" s="249" t="s">
        <v>313</v>
      </c>
      <c r="B6" s="248">
        <v>39.250657461594528</v>
      </c>
      <c r="C6" s="248">
        <v>39.46724973453076</v>
      </c>
      <c r="D6" s="248">
        <v>40.973205175864649</v>
      </c>
      <c r="E6" s="248">
        <v>44.87156314289534</v>
      </c>
      <c r="F6" s="248">
        <v>42.853430438848363</v>
      </c>
      <c r="G6" s="248">
        <v>44.226988027907261</v>
      </c>
      <c r="H6" s="248">
        <v>49.822260120517129</v>
      </c>
      <c r="I6" s="248">
        <v>43.066479157451148</v>
      </c>
      <c r="J6" s="248">
        <v>45.634226195757584</v>
      </c>
    </row>
    <row r="7" spans="1:10" ht="12.75" customHeight="1" x14ac:dyDescent="0.25">
      <c r="A7" s="249" t="s">
        <v>314</v>
      </c>
      <c r="B7" s="248">
        <v>45.343416877438798</v>
      </c>
      <c r="C7" s="248">
        <v>47.723382056314058</v>
      </c>
      <c r="D7" s="248">
        <v>46.785991651143576</v>
      </c>
      <c r="E7" s="248">
        <v>48.464063247630037</v>
      </c>
      <c r="F7" s="248">
        <v>49.243765150606976</v>
      </c>
      <c r="G7" s="248">
        <v>47.913068605595342</v>
      </c>
      <c r="H7" s="248">
        <v>48.353272633467512</v>
      </c>
      <c r="I7" s="248">
        <v>47.689565746028045</v>
      </c>
      <c r="J7" s="248">
        <v>48.503368796556607</v>
      </c>
    </row>
    <row r="8" spans="1:10" ht="12.75" customHeight="1" x14ac:dyDescent="0.25">
      <c r="A8" s="249" t="s">
        <v>315</v>
      </c>
      <c r="B8" s="248">
        <v>35.26447085957799</v>
      </c>
      <c r="C8" s="248">
        <v>37.44183213511532</v>
      </c>
      <c r="D8" s="248">
        <v>43.887590602391299</v>
      </c>
      <c r="E8" s="248">
        <v>60.608507473618175</v>
      </c>
      <c r="F8" s="248">
        <v>46.224179480736218</v>
      </c>
      <c r="G8" s="248">
        <v>36.908139330493029</v>
      </c>
      <c r="H8" s="248">
        <v>53.510747913620946</v>
      </c>
      <c r="I8" s="248">
        <v>44.835066827936139</v>
      </c>
      <c r="J8" s="248">
        <v>45.547688908283398</v>
      </c>
    </row>
    <row r="9" spans="1:10" ht="12.75" customHeight="1" x14ac:dyDescent="0.25">
      <c r="A9" s="250" t="s">
        <v>316</v>
      </c>
      <c r="B9" s="251">
        <v>21.350923409158423</v>
      </c>
      <c r="C9" s="251">
        <v>23.015239946533963</v>
      </c>
      <c r="D9" s="251">
        <v>15.483246830363932</v>
      </c>
      <c r="E9" s="251">
        <v>27.023989946061675</v>
      </c>
      <c r="F9" s="251">
        <v>40.001498007994371</v>
      </c>
      <c r="G9" s="251">
        <v>23.044835839817448</v>
      </c>
      <c r="H9" s="251">
        <v>29.802876063013748</v>
      </c>
      <c r="I9" s="251">
        <v>25.674658577563367</v>
      </c>
      <c r="J9" s="251">
        <v>30.949736636941861</v>
      </c>
    </row>
    <row r="10" spans="1:10" ht="12.75" customHeight="1" x14ac:dyDescent="0.25">
      <c r="A10" s="252"/>
      <c r="B10" s="252"/>
      <c r="C10" s="252"/>
      <c r="D10" s="252"/>
      <c r="E10" s="252"/>
      <c r="F10" s="252"/>
      <c r="G10" s="252"/>
      <c r="H10" s="252"/>
      <c r="I10" s="253"/>
      <c r="J10" s="254" t="s">
        <v>317</v>
      </c>
    </row>
  </sheetData>
  <mergeCells count="1">
    <mergeCell ref="A1:J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sqref="A1:F1"/>
    </sheetView>
  </sheetViews>
  <sheetFormatPr defaultRowHeight="12.75" customHeight="1" x14ac:dyDescent="0.25"/>
  <cols>
    <col min="1" max="1" width="27.42578125" customWidth="1"/>
    <col min="2" max="6" width="10.7109375" customWidth="1"/>
  </cols>
  <sheetData>
    <row r="1" spans="1:6" ht="12.75" customHeight="1" x14ac:dyDescent="0.25">
      <c r="A1" s="1027" t="s">
        <v>365</v>
      </c>
      <c r="B1" s="1027"/>
      <c r="C1" s="1027"/>
      <c r="D1" s="1027"/>
      <c r="E1" s="1027"/>
      <c r="F1" s="1027"/>
    </row>
    <row r="2" spans="1:6" ht="12.75" customHeight="1" x14ac:dyDescent="0.25">
      <c r="A2" s="1026" t="s">
        <v>319</v>
      </c>
      <c r="B2" s="268" t="s">
        <v>0</v>
      </c>
      <c r="C2" s="268" t="s">
        <v>320</v>
      </c>
      <c r="D2" s="268" t="s">
        <v>321</v>
      </c>
      <c r="E2" s="268" t="s">
        <v>366</v>
      </c>
      <c r="F2" s="268" t="s">
        <v>323</v>
      </c>
    </row>
    <row r="3" spans="1:6" ht="12.75" customHeight="1" x14ac:dyDescent="0.25">
      <c r="A3" s="1026"/>
      <c r="B3" s="268" t="s">
        <v>324</v>
      </c>
      <c r="C3" s="268" t="s">
        <v>325</v>
      </c>
      <c r="D3" s="268" t="s">
        <v>326</v>
      </c>
      <c r="E3" s="268" t="s">
        <v>324</v>
      </c>
      <c r="F3" s="268" t="s">
        <v>324</v>
      </c>
    </row>
    <row r="4" spans="1:6" ht="12.75" customHeight="1" x14ac:dyDescent="0.25">
      <c r="A4" s="256" t="s">
        <v>328</v>
      </c>
      <c r="B4" s="257">
        <v>1124320</v>
      </c>
      <c r="C4" s="257">
        <f>C5+C6+C7</f>
        <v>1169960.0150719115</v>
      </c>
      <c r="D4" s="257">
        <f>D5+D6+D7</f>
        <v>1165608.9833539557</v>
      </c>
      <c r="E4" s="257">
        <f>C4-B4</f>
        <v>45640.015071911504</v>
      </c>
      <c r="F4" s="257">
        <f>D4-B4</f>
        <v>41288.983353955671</v>
      </c>
    </row>
    <row r="5" spans="1:6" ht="12.75" customHeight="1" x14ac:dyDescent="0.25">
      <c r="A5" s="258" t="s">
        <v>329</v>
      </c>
      <c r="B5" s="259">
        <v>550795</v>
      </c>
      <c r="C5" s="259">
        <v>549331</v>
      </c>
      <c r="D5" s="259">
        <v>549331</v>
      </c>
      <c r="E5" s="259">
        <f t="shared" ref="E5:E15" si="0">C5-B5</f>
        <v>-1464</v>
      </c>
      <c r="F5" s="259">
        <f t="shared" ref="F5:F15" si="1">D5-B5</f>
        <v>-1464</v>
      </c>
    </row>
    <row r="6" spans="1:6" ht="12.75" customHeight="1" x14ac:dyDescent="0.25">
      <c r="A6" s="258" t="s">
        <v>330</v>
      </c>
      <c r="B6" s="259">
        <v>89000</v>
      </c>
      <c r="C6" s="259">
        <v>122141.25860335692</v>
      </c>
      <c r="D6" s="259">
        <v>115487.60315768469</v>
      </c>
      <c r="E6" s="259">
        <f t="shared" si="0"/>
        <v>33141.258603356924</v>
      </c>
      <c r="F6" s="259">
        <f t="shared" si="1"/>
        <v>26487.603157684687</v>
      </c>
    </row>
    <row r="7" spans="1:6" ht="12.75" customHeight="1" x14ac:dyDescent="0.25">
      <c r="A7" s="258" t="s">
        <v>331</v>
      </c>
      <c r="B7" s="259">
        <v>484525</v>
      </c>
      <c r="C7" s="259">
        <v>498487.75646855461</v>
      </c>
      <c r="D7" s="259">
        <v>500790.38019627094</v>
      </c>
      <c r="E7" s="259">
        <f t="shared" si="0"/>
        <v>13962.756468554609</v>
      </c>
      <c r="F7" s="259">
        <f t="shared" si="1"/>
        <v>16265.38019627094</v>
      </c>
    </row>
    <row r="8" spans="1:6" ht="12.75" customHeight="1" x14ac:dyDescent="0.25">
      <c r="A8" s="260" t="s">
        <v>332</v>
      </c>
      <c r="B8" s="261">
        <v>1107075</v>
      </c>
      <c r="C8" s="261">
        <f>C9+C14</f>
        <v>1269314.87494597</v>
      </c>
      <c r="D8" s="261">
        <f>D9+D14</f>
        <v>1213707.3144730907</v>
      </c>
      <c r="E8" s="261">
        <f t="shared" si="0"/>
        <v>162239.87494597002</v>
      </c>
      <c r="F8" s="261">
        <f t="shared" si="1"/>
        <v>106632.31447309069</v>
      </c>
    </row>
    <row r="9" spans="1:6" ht="12.75" customHeight="1" x14ac:dyDescent="0.25">
      <c r="A9" s="262" t="s">
        <v>333</v>
      </c>
      <c r="B9" s="263">
        <v>986649</v>
      </c>
      <c r="C9" s="263">
        <f>SUM(C10:C13)</f>
        <v>1123921.2616785227</v>
      </c>
      <c r="D9" s="263">
        <f>SUM(D10:D13)</f>
        <v>1093094.6118905316</v>
      </c>
      <c r="E9" s="263">
        <f t="shared" si="0"/>
        <v>137272.26167852269</v>
      </c>
      <c r="F9" s="263">
        <f t="shared" si="1"/>
        <v>106445.61189053161</v>
      </c>
    </row>
    <row r="10" spans="1:6" ht="12.75" customHeight="1" x14ac:dyDescent="0.25">
      <c r="A10" s="264" t="s">
        <v>334</v>
      </c>
      <c r="B10" s="265">
        <v>347222</v>
      </c>
      <c r="C10" s="265">
        <v>427718.84026419744</v>
      </c>
      <c r="D10" s="265">
        <v>418574.67070671695</v>
      </c>
      <c r="E10" s="265">
        <f t="shared" si="0"/>
        <v>80496.840264197439</v>
      </c>
      <c r="F10" s="265">
        <f t="shared" si="1"/>
        <v>71352.670706716948</v>
      </c>
    </row>
    <row r="11" spans="1:6" ht="12.75" customHeight="1" x14ac:dyDescent="0.25">
      <c r="A11" s="264" t="s">
        <v>335</v>
      </c>
      <c r="B11" s="265">
        <v>231019</v>
      </c>
      <c r="C11" s="265">
        <v>253447.02384642302</v>
      </c>
      <c r="D11" s="265">
        <v>239186.06449416967</v>
      </c>
      <c r="E11" s="265">
        <f t="shared" si="0"/>
        <v>22428.023846423021</v>
      </c>
      <c r="F11" s="265">
        <f t="shared" si="1"/>
        <v>8167.0644941696664</v>
      </c>
    </row>
    <row r="12" spans="1:6" ht="12.75" customHeight="1" x14ac:dyDescent="0.25">
      <c r="A12" s="264" t="s">
        <v>336</v>
      </c>
      <c r="B12" s="265">
        <v>400408</v>
      </c>
      <c r="C12" s="265">
        <v>436440.42277179938</v>
      </c>
      <c r="D12" s="265">
        <v>429117.70362386917</v>
      </c>
      <c r="E12" s="265">
        <f t="shared" si="0"/>
        <v>36032.422771799378</v>
      </c>
      <c r="F12" s="265">
        <f t="shared" si="1"/>
        <v>28709.703623869165</v>
      </c>
    </row>
    <row r="13" spans="1:6" ht="12.75" customHeight="1" x14ac:dyDescent="0.25">
      <c r="A13" s="264" t="s">
        <v>337</v>
      </c>
      <c r="B13" s="265">
        <v>8000</v>
      </c>
      <c r="C13" s="265">
        <v>6314.9747961027688</v>
      </c>
      <c r="D13" s="265">
        <v>6216.1730657756598</v>
      </c>
      <c r="E13" s="265">
        <f t="shared" si="0"/>
        <v>-1685.0252038972312</v>
      </c>
      <c r="F13" s="265">
        <f t="shared" si="1"/>
        <v>-1783.8269342243402</v>
      </c>
    </row>
    <row r="14" spans="1:6" ht="12.75" customHeight="1" x14ac:dyDescent="0.25">
      <c r="A14" s="262" t="s">
        <v>338</v>
      </c>
      <c r="B14" s="263">
        <v>120426</v>
      </c>
      <c r="C14" s="263">
        <v>145393.61326744739</v>
      </c>
      <c r="D14" s="263">
        <v>120612.70258255902</v>
      </c>
      <c r="E14" s="263">
        <f t="shared" si="0"/>
        <v>24967.613267447392</v>
      </c>
      <c r="F14" s="263">
        <f t="shared" si="1"/>
        <v>186.70258255902445</v>
      </c>
    </row>
    <row r="15" spans="1:6" ht="12.75" customHeight="1" x14ac:dyDescent="0.25">
      <c r="A15" s="266" t="s">
        <v>339</v>
      </c>
      <c r="B15" s="267">
        <v>17245</v>
      </c>
      <c r="C15" s="267">
        <f>C4-C8</f>
        <v>-99354.859874058515</v>
      </c>
      <c r="D15" s="267">
        <f>D4-D8</f>
        <v>-48098.331119135022</v>
      </c>
      <c r="E15" s="267">
        <f t="shared" si="0"/>
        <v>-116599.85987405851</v>
      </c>
      <c r="F15" s="267">
        <f t="shared" si="1"/>
        <v>-65343.331119135022</v>
      </c>
    </row>
    <row r="16" spans="1:6" ht="12.75" customHeight="1" x14ac:dyDescent="0.25">
      <c r="F16" s="254" t="s">
        <v>340</v>
      </c>
    </row>
  </sheetData>
  <mergeCells count="2">
    <mergeCell ref="A2:A3"/>
    <mergeCell ref="A1:F1"/>
  </mergeCells>
  <pageMargins left="0.7" right="0.7" top="0.75" bottom="0.75" header="0.3" footer="0.3"/>
  <ignoredErrors>
    <ignoredError sqref="C9:D11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>
      <selection sqref="A1:H1"/>
    </sheetView>
  </sheetViews>
  <sheetFormatPr defaultRowHeight="12.75" customHeight="1" x14ac:dyDescent="0.25"/>
  <cols>
    <col min="1" max="1" width="27.85546875" customWidth="1"/>
    <col min="2" max="2" width="12.140625" bestFit="1" customWidth="1"/>
    <col min="3" max="5" width="14.28515625" customWidth="1"/>
    <col min="6" max="8" width="11.5703125" customWidth="1"/>
  </cols>
  <sheetData>
    <row r="1" spans="1:8" ht="12.75" customHeight="1" x14ac:dyDescent="0.25">
      <c r="A1" s="1027" t="s">
        <v>370</v>
      </c>
      <c r="B1" s="1027"/>
      <c r="C1" s="1027"/>
      <c r="D1" s="1027"/>
      <c r="E1" s="1027"/>
      <c r="F1" s="1027"/>
      <c r="G1" s="1027"/>
      <c r="H1" s="1027"/>
    </row>
    <row r="2" spans="1:8" ht="24" customHeight="1" x14ac:dyDescent="0.25">
      <c r="A2" s="294" t="s">
        <v>319</v>
      </c>
      <c r="B2" s="246" t="s">
        <v>371</v>
      </c>
      <c r="C2" s="246" t="s">
        <v>372</v>
      </c>
      <c r="D2" s="246" t="s">
        <v>373</v>
      </c>
      <c r="E2" s="246" t="s">
        <v>346</v>
      </c>
      <c r="F2" s="295" t="s">
        <v>374</v>
      </c>
      <c r="G2" s="246" t="s">
        <v>375</v>
      </c>
      <c r="H2" s="246" t="s">
        <v>376</v>
      </c>
    </row>
    <row r="3" spans="1:8" ht="12.75" customHeight="1" x14ac:dyDescent="0.25">
      <c r="A3" s="256" t="s">
        <v>328</v>
      </c>
      <c r="B3" s="296">
        <f>B4+B5+B11</f>
        <v>1118239</v>
      </c>
      <c r="C3" s="297">
        <v>1049796</v>
      </c>
      <c r="D3" s="297">
        <v>1103633.4855900002</v>
      </c>
      <c r="E3" s="297">
        <v>1173184.9986399999</v>
      </c>
      <c r="F3" s="296">
        <v>603207.75393000001</v>
      </c>
      <c r="G3" s="297">
        <v>1124320</v>
      </c>
      <c r="H3" s="297">
        <v>1167784.4992129337</v>
      </c>
    </row>
    <row r="4" spans="1:8" ht="12.75" customHeight="1" x14ac:dyDescent="0.25">
      <c r="A4" s="298" t="s">
        <v>329</v>
      </c>
      <c r="B4" s="299">
        <v>535727</v>
      </c>
      <c r="C4" s="300">
        <v>554287</v>
      </c>
      <c r="D4" s="300">
        <v>550719.35042999999</v>
      </c>
      <c r="E4" s="300">
        <v>550329.59042999998</v>
      </c>
      <c r="F4" s="299">
        <v>300886.06831</v>
      </c>
      <c r="G4" s="300">
        <v>550795</v>
      </c>
      <c r="H4" s="300">
        <v>549331</v>
      </c>
    </row>
    <row r="5" spans="1:8" ht="12.75" customHeight="1" x14ac:dyDescent="0.25">
      <c r="A5" s="298" t="s">
        <v>330</v>
      </c>
      <c r="B5" s="299">
        <v>101363</v>
      </c>
      <c r="C5" s="300">
        <v>89000</v>
      </c>
      <c r="D5" s="300">
        <v>78675.455790000007</v>
      </c>
      <c r="E5" s="300">
        <v>84217.681779999999</v>
      </c>
      <c r="F5" s="299">
        <v>62991.420960000003</v>
      </c>
      <c r="G5" s="300">
        <v>89000</v>
      </c>
      <c r="H5" s="300">
        <v>118814.43088052081</v>
      </c>
    </row>
    <row r="6" spans="1:8" ht="12.75" customHeight="1" x14ac:dyDescent="0.25">
      <c r="A6" s="301" t="s">
        <v>377</v>
      </c>
      <c r="B6" s="302">
        <v>9612</v>
      </c>
      <c r="C6" s="303"/>
      <c r="D6" s="303">
        <v>5947.3759900000005</v>
      </c>
      <c r="E6" s="303">
        <v>7037.54097</v>
      </c>
      <c r="F6" s="302">
        <v>4715.0682999999999</v>
      </c>
      <c r="G6" s="303"/>
      <c r="H6" s="303"/>
    </row>
    <row r="7" spans="1:8" ht="12.75" customHeight="1" x14ac:dyDescent="0.25">
      <c r="A7" s="301" t="s">
        <v>378</v>
      </c>
      <c r="B7" s="302">
        <v>75727</v>
      </c>
      <c r="C7" s="303"/>
      <c r="D7" s="303">
        <v>59545.609670000005</v>
      </c>
      <c r="E7" s="303">
        <v>59785.466479999995</v>
      </c>
      <c r="F7" s="302">
        <v>42502.270750000003</v>
      </c>
      <c r="G7" s="303"/>
      <c r="H7" s="303"/>
    </row>
    <row r="8" spans="1:8" ht="12.75" customHeight="1" x14ac:dyDescent="0.25">
      <c r="A8" s="301" t="s">
        <v>379</v>
      </c>
      <c r="B8" s="302">
        <v>11038</v>
      </c>
      <c r="C8" s="303"/>
      <c r="D8" s="303">
        <v>10554.346</v>
      </c>
      <c r="E8" s="303">
        <v>14259.507119999998</v>
      </c>
      <c r="F8" s="302">
        <v>5325.8543</v>
      </c>
      <c r="G8" s="303"/>
      <c r="H8" s="303"/>
    </row>
    <row r="9" spans="1:8" ht="12.75" customHeight="1" x14ac:dyDescent="0.25">
      <c r="A9" s="301" t="s">
        <v>380</v>
      </c>
      <c r="B9" s="302">
        <v>470</v>
      </c>
      <c r="C9" s="303"/>
      <c r="D9" s="303">
        <v>337.11450000000002</v>
      </c>
      <c r="E9" s="303">
        <v>337.38079999999997</v>
      </c>
      <c r="F9" s="302">
        <v>133.35829999999999</v>
      </c>
      <c r="G9" s="303"/>
      <c r="H9" s="303"/>
    </row>
    <row r="10" spans="1:8" ht="12.75" customHeight="1" x14ac:dyDescent="0.25">
      <c r="A10" s="301" t="s">
        <v>381</v>
      </c>
      <c r="B10" s="302">
        <v>4516</v>
      </c>
      <c r="C10" s="303"/>
      <c r="D10" s="303">
        <v>2291.00963</v>
      </c>
      <c r="E10" s="303">
        <v>2797.7864100000002</v>
      </c>
      <c r="F10" s="302">
        <v>10314.86931</v>
      </c>
      <c r="G10" s="303"/>
      <c r="H10" s="303"/>
    </row>
    <row r="11" spans="1:8" ht="12.75" customHeight="1" x14ac:dyDescent="0.25">
      <c r="A11" s="298" t="s">
        <v>331</v>
      </c>
      <c r="B11" s="299">
        <v>481149</v>
      </c>
      <c r="C11" s="300">
        <v>406509</v>
      </c>
      <c r="D11" s="300">
        <v>474238.67937000003</v>
      </c>
      <c r="E11" s="300">
        <v>538637.72642999992</v>
      </c>
      <c r="F11" s="299">
        <v>239330.26465999999</v>
      </c>
      <c r="G11" s="300">
        <v>484525</v>
      </c>
      <c r="H11" s="300">
        <v>499639.06833241275</v>
      </c>
    </row>
    <row r="12" spans="1:8" ht="12.75" customHeight="1" x14ac:dyDescent="0.25">
      <c r="A12" s="301" t="s">
        <v>382</v>
      </c>
      <c r="B12" s="302"/>
      <c r="C12" s="303"/>
      <c r="D12" s="303">
        <v>394249.47597000003</v>
      </c>
      <c r="E12" s="303">
        <v>421677.58169999998</v>
      </c>
      <c r="F12" s="302">
        <v>215347.35531000001</v>
      </c>
      <c r="G12" s="303"/>
      <c r="H12" s="303"/>
    </row>
    <row r="13" spans="1:8" ht="12.75" customHeight="1" x14ac:dyDescent="0.25">
      <c r="A13" s="301" t="s">
        <v>383</v>
      </c>
      <c r="B13" s="302"/>
      <c r="C13" s="303"/>
      <c r="D13" s="303">
        <v>77362.819400000008</v>
      </c>
      <c r="E13" s="303">
        <v>112771.47974</v>
      </c>
      <c r="F13" s="302">
        <v>19669.08093</v>
      </c>
      <c r="G13" s="303"/>
      <c r="H13" s="303"/>
    </row>
    <row r="14" spans="1:8" ht="12.75" customHeight="1" x14ac:dyDescent="0.25">
      <c r="A14" s="301" t="s">
        <v>384</v>
      </c>
      <c r="B14" s="302"/>
      <c r="C14" s="303"/>
      <c r="D14" s="303">
        <v>2623.41</v>
      </c>
      <c r="E14" s="303">
        <v>3798.2347999999997</v>
      </c>
      <c r="F14" s="302">
        <v>3926.0917300000001</v>
      </c>
      <c r="G14" s="303"/>
      <c r="H14" s="303"/>
    </row>
    <row r="15" spans="1:8" ht="12.75" customHeight="1" x14ac:dyDescent="0.25">
      <c r="A15" s="301" t="s">
        <v>385</v>
      </c>
      <c r="B15" s="302"/>
      <c r="C15" s="303"/>
      <c r="D15" s="303">
        <v>2.9740000000000002</v>
      </c>
      <c r="E15" s="303">
        <v>390.43018999999998</v>
      </c>
      <c r="F15" s="302">
        <v>387.73669000000001</v>
      </c>
      <c r="G15" s="303"/>
      <c r="H15" s="303"/>
    </row>
    <row r="16" spans="1:8" ht="12.75" customHeight="1" x14ac:dyDescent="0.25">
      <c r="A16" s="304" t="s">
        <v>332</v>
      </c>
      <c r="B16" s="305">
        <f>B17+B22</f>
        <v>1133526</v>
      </c>
      <c r="C16" s="306">
        <v>1032198</v>
      </c>
      <c r="D16" s="306">
        <v>1098070.8885599999</v>
      </c>
      <c r="E16" s="306">
        <v>1175715.7833</v>
      </c>
      <c r="F16" s="305">
        <v>528078.26240999997</v>
      </c>
      <c r="G16" s="306">
        <v>1107075</v>
      </c>
      <c r="H16" s="306">
        <v>1241511.0947095302</v>
      </c>
    </row>
    <row r="17" spans="1:8" ht="12.75" customHeight="1" x14ac:dyDescent="0.25">
      <c r="A17" s="307" t="s">
        <v>333</v>
      </c>
      <c r="B17" s="308">
        <v>999190</v>
      </c>
      <c r="C17" s="309">
        <v>926855</v>
      </c>
      <c r="D17" s="309">
        <v>951807.31148999999</v>
      </c>
      <c r="E17" s="309">
        <v>988749.30051999993</v>
      </c>
      <c r="F17" s="308">
        <v>490748.94861000002</v>
      </c>
      <c r="G17" s="309">
        <v>986649</v>
      </c>
      <c r="H17" s="309">
        <v>1108507.936784527</v>
      </c>
    </row>
    <row r="18" spans="1:8" ht="12.75" customHeight="1" x14ac:dyDescent="0.25">
      <c r="A18" s="310" t="s">
        <v>334</v>
      </c>
      <c r="B18" s="311">
        <v>345882</v>
      </c>
      <c r="C18" s="312">
        <v>319124</v>
      </c>
      <c r="D18" s="312">
        <v>347742.72054000001</v>
      </c>
      <c r="E18" s="312">
        <v>357144.35621</v>
      </c>
      <c r="F18" s="311">
        <v>170630.37338</v>
      </c>
      <c r="G18" s="312">
        <v>347222</v>
      </c>
      <c r="H18" s="312">
        <v>423146.75548545719</v>
      </c>
    </row>
    <row r="19" spans="1:8" ht="12.75" customHeight="1" x14ac:dyDescent="0.25">
      <c r="A19" s="310" t="s">
        <v>335</v>
      </c>
      <c r="B19" s="311">
        <v>223821</v>
      </c>
      <c r="C19" s="312">
        <v>199323</v>
      </c>
      <c r="D19" s="312">
        <v>204809.32649000001</v>
      </c>
      <c r="E19" s="312">
        <v>214395.69529</v>
      </c>
      <c r="F19" s="311">
        <v>109150.70970000001</v>
      </c>
      <c r="G19" s="312">
        <v>231019</v>
      </c>
      <c r="H19" s="312">
        <v>246316.54417029634</v>
      </c>
    </row>
    <row r="20" spans="1:8" ht="12.75" customHeight="1" x14ac:dyDescent="0.25">
      <c r="A20" s="310" t="s">
        <v>336</v>
      </c>
      <c r="B20" s="311">
        <v>421095</v>
      </c>
      <c r="C20" s="312">
        <v>400408</v>
      </c>
      <c r="D20" s="312">
        <v>387347.57831999997</v>
      </c>
      <c r="E20" s="312">
        <v>406135.79232000001</v>
      </c>
      <c r="F20" s="311">
        <v>208136.54236000002</v>
      </c>
      <c r="G20" s="312">
        <v>400408</v>
      </c>
      <c r="H20" s="312">
        <v>432779.0631978343</v>
      </c>
    </row>
    <row r="21" spans="1:8" ht="12.75" customHeight="1" x14ac:dyDescent="0.25">
      <c r="A21" s="310" t="s">
        <v>337</v>
      </c>
      <c r="B21" s="311">
        <v>8392</v>
      </c>
      <c r="C21" s="312">
        <v>8000</v>
      </c>
      <c r="D21" s="312">
        <v>11907.68614</v>
      </c>
      <c r="E21" s="312">
        <v>11073.456699999999</v>
      </c>
      <c r="F21" s="311">
        <v>2831.3231700000001</v>
      </c>
      <c r="G21" s="312">
        <v>8000</v>
      </c>
      <c r="H21" s="312">
        <v>6265.5739309392138</v>
      </c>
    </row>
    <row r="22" spans="1:8" ht="12.75" customHeight="1" x14ac:dyDescent="0.25">
      <c r="A22" s="307" t="s">
        <v>338</v>
      </c>
      <c r="B22" s="308">
        <v>134336</v>
      </c>
      <c r="C22" s="309">
        <v>105343</v>
      </c>
      <c r="D22" s="309">
        <v>146263.57707</v>
      </c>
      <c r="E22" s="309">
        <v>186966.48277999999</v>
      </c>
      <c r="F22" s="308">
        <v>37329.313799999996</v>
      </c>
      <c r="G22" s="309">
        <v>120426</v>
      </c>
      <c r="H22" s="309">
        <v>133003.15792500321</v>
      </c>
    </row>
    <row r="23" spans="1:8" ht="12.75" customHeight="1" x14ac:dyDescent="0.25">
      <c r="A23" s="310" t="s">
        <v>386</v>
      </c>
      <c r="B23" s="311">
        <v>119612</v>
      </c>
      <c r="C23" s="312"/>
      <c r="D23" s="312">
        <v>135374.44897999999</v>
      </c>
      <c r="E23" s="312">
        <v>172339.06778000001</v>
      </c>
      <c r="F23" s="311">
        <v>34441.929929999998</v>
      </c>
      <c r="G23" s="312"/>
      <c r="H23" s="312"/>
    </row>
    <row r="24" spans="1:8" ht="12.75" customHeight="1" x14ac:dyDescent="0.25">
      <c r="A24" s="310" t="s">
        <v>57</v>
      </c>
      <c r="B24" s="311">
        <v>14724</v>
      </c>
      <c r="C24" s="312"/>
      <c r="D24" s="312">
        <v>10889.12809</v>
      </c>
      <c r="E24" s="312">
        <v>14627.415000000001</v>
      </c>
      <c r="F24" s="311">
        <v>2887.3838700000001</v>
      </c>
      <c r="G24" s="312"/>
      <c r="H24" s="312"/>
    </row>
    <row r="25" spans="1:8" ht="12.75" customHeight="1" x14ac:dyDescent="0.25">
      <c r="A25" s="313" t="s">
        <v>339</v>
      </c>
      <c r="B25" s="314">
        <f>B3-B16</f>
        <v>-15287</v>
      </c>
      <c r="C25" s="315">
        <v>17598</v>
      </c>
      <c r="D25" s="315">
        <v>5562.5970300002955</v>
      </c>
      <c r="E25" s="315">
        <v>-2530.7846600001212</v>
      </c>
      <c r="F25" s="314">
        <v>75129.49152000004</v>
      </c>
      <c r="G25" s="315">
        <v>17245</v>
      </c>
      <c r="H25" s="315">
        <v>-73726.595496596536</v>
      </c>
    </row>
    <row r="26" spans="1:8" ht="12.75" customHeight="1" x14ac:dyDescent="0.25">
      <c r="A26" s="316" t="s">
        <v>387</v>
      </c>
      <c r="C26" s="312">
        <v>-4688</v>
      </c>
      <c r="D26" s="317"/>
      <c r="E26" s="317"/>
      <c r="G26" s="312">
        <v>-3226</v>
      </c>
      <c r="H26" s="312">
        <v>-3226</v>
      </c>
    </row>
    <row r="27" spans="1:8" ht="12.75" customHeight="1" x14ac:dyDescent="0.25">
      <c r="A27" s="266" t="s">
        <v>388</v>
      </c>
      <c r="B27" s="318"/>
      <c r="C27" s="315">
        <f>C25+C26</f>
        <v>12910</v>
      </c>
      <c r="D27" s="319"/>
      <c r="E27" s="319"/>
      <c r="F27" s="319"/>
      <c r="G27" s="315">
        <f>G25+G26</f>
        <v>14019</v>
      </c>
      <c r="H27" s="315">
        <v>-76952.595496596536</v>
      </c>
    </row>
    <row r="28" spans="1:8" ht="12.75" customHeight="1" x14ac:dyDescent="0.25">
      <c r="H28" s="254" t="s">
        <v>340</v>
      </c>
    </row>
  </sheetData>
  <mergeCells count="1">
    <mergeCell ref="A1:H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sqref="A1:F1"/>
    </sheetView>
  </sheetViews>
  <sheetFormatPr defaultRowHeight="12.75" customHeight="1" x14ac:dyDescent="0.25"/>
  <cols>
    <col min="2" max="2" width="31.7109375" bestFit="1" customWidth="1"/>
  </cols>
  <sheetData>
    <row r="1" spans="1:6" ht="12.75" customHeight="1" thickBot="1" x14ac:dyDescent="0.3">
      <c r="A1" s="1034" t="s">
        <v>389</v>
      </c>
      <c r="B1" s="1034"/>
      <c r="C1" s="1034"/>
      <c r="D1" s="1034"/>
      <c r="E1" s="1034"/>
      <c r="F1" s="1034"/>
    </row>
    <row r="2" spans="1:6" ht="12.75" customHeight="1" x14ac:dyDescent="0.25">
      <c r="A2" s="321"/>
      <c r="B2" s="322" t="s">
        <v>390</v>
      </c>
      <c r="C2" s="323">
        <v>2013</v>
      </c>
      <c r="D2" s="323">
        <v>2014</v>
      </c>
      <c r="E2" s="323">
        <v>2015</v>
      </c>
      <c r="F2" s="324">
        <v>2016</v>
      </c>
    </row>
    <row r="3" spans="1:6" ht="12.75" customHeight="1" x14ac:dyDescent="0.25">
      <c r="A3" s="325" t="s">
        <v>391</v>
      </c>
      <c r="B3" s="326" t="s">
        <v>392</v>
      </c>
      <c r="C3" s="327">
        <v>0</v>
      </c>
      <c r="D3" s="327">
        <v>735</v>
      </c>
      <c r="E3" s="327">
        <v>300</v>
      </c>
      <c r="F3" s="327">
        <v>300</v>
      </c>
    </row>
    <row r="4" spans="1:6" ht="12.75" customHeight="1" x14ac:dyDescent="0.25">
      <c r="A4" s="325" t="s">
        <v>393</v>
      </c>
      <c r="B4" s="326" t="s">
        <v>394</v>
      </c>
      <c r="C4" s="327">
        <v>183</v>
      </c>
      <c r="D4" s="327">
        <v>186</v>
      </c>
      <c r="E4" s="327">
        <v>153</v>
      </c>
      <c r="F4" s="327">
        <v>153</v>
      </c>
    </row>
    <row r="5" spans="1:6" ht="12.75" customHeight="1" x14ac:dyDescent="0.25">
      <c r="A5" s="328"/>
      <c r="B5" s="329" t="s">
        <v>395</v>
      </c>
      <c r="C5" s="330">
        <v>-183</v>
      </c>
      <c r="D5" s="330">
        <v>549</v>
      </c>
      <c r="E5" s="330">
        <v>147</v>
      </c>
      <c r="F5" s="330">
        <v>147</v>
      </c>
    </row>
    <row r="6" spans="1:6" ht="12.75" customHeight="1" x14ac:dyDescent="0.25">
      <c r="A6" s="331"/>
      <c r="B6" s="332" t="s">
        <v>396</v>
      </c>
      <c r="C6" s="333">
        <v>-366</v>
      </c>
      <c r="D6" s="333">
        <v>366</v>
      </c>
      <c r="E6" s="333" t="s">
        <v>140</v>
      </c>
      <c r="F6" s="333" t="s">
        <v>140</v>
      </c>
    </row>
    <row r="7" spans="1:6" ht="12.75" customHeight="1" x14ac:dyDescent="0.25">
      <c r="A7" s="334"/>
      <c r="B7" s="335" t="s">
        <v>397</v>
      </c>
      <c r="C7" s="336">
        <v>183</v>
      </c>
      <c r="D7" s="336" t="s">
        <v>140</v>
      </c>
      <c r="E7" s="336" t="s">
        <v>140</v>
      </c>
      <c r="F7" s="336" t="s">
        <v>140</v>
      </c>
    </row>
    <row r="8" spans="1:6" ht="12.75" customHeight="1" x14ac:dyDescent="0.25">
      <c r="A8" s="337"/>
      <c r="B8" s="338" t="s">
        <v>398</v>
      </c>
      <c r="C8" s="339" t="s">
        <v>140</v>
      </c>
      <c r="D8" s="339">
        <v>183</v>
      </c>
      <c r="E8" s="339">
        <v>147</v>
      </c>
      <c r="F8" s="339">
        <v>147</v>
      </c>
    </row>
    <row r="9" spans="1:6" ht="12.75" customHeight="1" x14ac:dyDescent="0.25">
      <c r="A9" s="331"/>
      <c r="B9" s="332"/>
      <c r="C9" s="333"/>
      <c r="D9" s="333"/>
      <c r="E9" s="333"/>
      <c r="F9" s="340" t="s">
        <v>340</v>
      </c>
    </row>
  </sheetData>
  <mergeCells count="1">
    <mergeCell ref="A1:F1"/>
  </mergeCells>
  <pageMargins left="0.7" right="0.7" top="0.75" bottom="0.75" header="0.3" footer="0.3"/>
  <ignoredErrors>
    <ignoredError sqref="A3:A4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selection sqref="A1:D1"/>
    </sheetView>
  </sheetViews>
  <sheetFormatPr defaultRowHeight="12.75" customHeight="1" x14ac:dyDescent="0.25"/>
  <cols>
    <col min="2" max="2" width="31.7109375" customWidth="1"/>
  </cols>
  <sheetData>
    <row r="1" spans="1:4" ht="12.75" customHeight="1" thickBot="1" x14ac:dyDescent="0.3">
      <c r="A1" s="1034" t="s">
        <v>399</v>
      </c>
      <c r="B1" s="1034"/>
      <c r="C1" s="1034"/>
      <c r="D1" s="1034"/>
    </row>
    <row r="2" spans="1:4" ht="12.75" customHeight="1" x14ac:dyDescent="0.25">
      <c r="A2" s="321"/>
      <c r="B2" s="322" t="s">
        <v>390</v>
      </c>
      <c r="C2" s="323">
        <v>2013</v>
      </c>
      <c r="D2" s="323">
        <v>2014</v>
      </c>
    </row>
    <row r="3" spans="1:4" ht="12.75" customHeight="1" x14ac:dyDescent="0.25">
      <c r="A3" s="325" t="s">
        <v>391</v>
      </c>
      <c r="B3" s="326" t="s">
        <v>392</v>
      </c>
      <c r="C3" s="327">
        <v>0</v>
      </c>
      <c r="D3" s="327">
        <v>131</v>
      </c>
    </row>
    <row r="4" spans="1:4" ht="12.75" customHeight="1" x14ac:dyDescent="0.25">
      <c r="A4" s="325" t="s">
        <v>393</v>
      </c>
      <c r="B4" s="326" t="s">
        <v>394</v>
      </c>
      <c r="C4" s="327">
        <v>78</v>
      </c>
      <c r="D4" s="327">
        <v>53</v>
      </c>
    </row>
    <row r="5" spans="1:4" ht="12.75" customHeight="1" x14ac:dyDescent="0.25">
      <c r="A5" s="325"/>
      <c r="B5" s="329" t="s">
        <v>395</v>
      </c>
      <c r="C5" s="330">
        <v>-78</v>
      </c>
      <c r="D5" s="330">
        <v>78</v>
      </c>
    </row>
    <row r="6" spans="1:4" ht="12.75" customHeight="1" x14ac:dyDescent="0.25">
      <c r="A6" s="341"/>
      <c r="B6" s="338" t="s">
        <v>396</v>
      </c>
      <c r="C6" s="339">
        <v>-78</v>
      </c>
      <c r="D6" s="339">
        <v>78</v>
      </c>
    </row>
    <row r="7" spans="1:4" ht="12.75" customHeight="1" x14ac:dyDescent="0.25">
      <c r="A7" s="328"/>
      <c r="B7" s="332"/>
      <c r="C7" s="333"/>
      <c r="D7" s="340" t="s">
        <v>340</v>
      </c>
    </row>
  </sheetData>
  <mergeCells count="1">
    <mergeCell ref="A1:D1"/>
  </mergeCells>
  <pageMargins left="0.7" right="0.7" top="0.75" bottom="0.75" header="0.3" footer="0.3"/>
  <ignoredErrors>
    <ignoredError sqref="A3:A6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sqref="A1:G1"/>
    </sheetView>
  </sheetViews>
  <sheetFormatPr defaultRowHeight="12.75" customHeight="1" x14ac:dyDescent="0.25"/>
  <cols>
    <col min="1" max="1" width="42.28515625" customWidth="1"/>
  </cols>
  <sheetData>
    <row r="1" spans="1:7" ht="12.75" customHeight="1" x14ac:dyDescent="0.25">
      <c r="A1" s="956" t="s">
        <v>400</v>
      </c>
      <c r="B1" s="956"/>
      <c r="C1" s="956"/>
      <c r="D1" s="956"/>
      <c r="E1" s="956"/>
      <c r="F1" s="956"/>
      <c r="G1" s="956"/>
    </row>
    <row r="2" spans="1:7" ht="12.75" customHeight="1" x14ac:dyDescent="0.25">
      <c r="A2" s="342"/>
      <c r="B2" s="343">
        <v>2011</v>
      </c>
      <c r="C2" s="343">
        <v>2012</v>
      </c>
      <c r="D2" s="344" t="s">
        <v>401</v>
      </c>
      <c r="E2" s="344" t="s">
        <v>135</v>
      </c>
      <c r="F2" s="344" t="s">
        <v>136</v>
      </c>
      <c r="G2" s="344" t="s">
        <v>137</v>
      </c>
    </row>
    <row r="3" spans="1:7" ht="12.75" customHeight="1" x14ac:dyDescent="0.25">
      <c r="A3" s="345" t="s">
        <v>402</v>
      </c>
      <c r="B3" s="346"/>
      <c r="C3" s="347">
        <v>44.234000000000002</v>
      </c>
      <c r="D3" s="347">
        <v>239.72699999999998</v>
      </c>
      <c r="E3" s="346"/>
      <c r="F3" s="346"/>
      <c r="G3" s="346"/>
    </row>
    <row r="4" spans="1:7" ht="12.75" customHeight="1" x14ac:dyDescent="0.25">
      <c r="A4" s="345" t="s">
        <v>403</v>
      </c>
      <c r="B4" s="347">
        <v>29.950999999999997</v>
      </c>
      <c r="C4" s="346"/>
      <c r="D4" s="346"/>
      <c r="E4" s="346"/>
      <c r="F4" s="346"/>
      <c r="G4" s="346"/>
    </row>
    <row r="5" spans="1:7" ht="12.75" customHeight="1" x14ac:dyDescent="0.25">
      <c r="A5" s="345" t="s">
        <v>404</v>
      </c>
      <c r="B5" s="347">
        <v>59.067999999999998</v>
      </c>
      <c r="C5" s="346"/>
      <c r="D5" s="346"/>
      <c r="E5" s="346"/>
      <c r="F5" s="346"/>
      <c r="G5" s="346"/>
    </row>
    <row r="6" spans="1:7" ht="12.75" customHeight="1" x14ac:dyDescent="0.25">
      <c r="A6" s="345" t="s">
        <v>405</v>
      </c>
      <c r="B6" s="347">
        <v>173.63900000000001</v>
      </c>
      <c r="C6" s="347">
        <v>-5.7879999999999994</v>
      </c>
      <c r="D6" s="347">
        <v>-5.7880000000000003</v>
      </c>
      <c r="E6" s="347">
        <v>-5.7880000000000003</v>
      </c>
      <c r="F6" s="347">
        <v>-5.7880000000000003</v>
      </c>
      <c r="G6" s="347">
        <v>-5.7880000000000003</v>
      </c>
    </row>
    <row r="7" spans="1:7" ht="12.75" customHeight="1" x14ac:dyDescent="0.25">
      <c r="A7" s="348" t="s">
        <v>406</v>
      </c>
      <c r="B7" s="347">
        <v>198.32299999999998</v>
      </c>
      <c r="C7" s="347">
        <v>185.97</v>
      </c>
      <c r="D7" s="347">
        <v>210.62399999999997</v>
      </c>
      <c r="E7" s="347">
        <v>942.81099999999992</v>
      </c>
      <c r="F7" s="347">
        <v>147.80000000000001</v>
      </c>
      <c r="G7" s="347">
        <v>147.9</v>
      </c>
    </row>
    <row r="8" spans="1:7" ht="12.75" customHeight="1" x14ac:dyDescent="0.25">
      <c r="A8" s="345" t="s">
        <v>407</v>
      </c>
      <c r="B8" s="347">
        <v>-633.45000000000005</v>
      </c>
      <c r="C8" s="346"/>
      <c r="D8" s="346"/>
      <c r="E8" s="346"/>
      <c r="F8" s="346"/>
      <c r="G8" s="346"/>
    </row>
    <row r="9" spans="1:7" ht="12.75" customHeight="1" x14ac:dyDescent="0.25">
      <c r="A9" s="345" t="s">
        <v>408</v>
      </c>
      <c r="B9" s="346"/>
      <c r="C9" s="347">
        <v>40.164659999999998</v>
      </c>
      <c r="D9" s="346"/>
      <c r="E9" s="346"/>
      <c r="F9" s="346"/>
      <c r="G9" s="346"/>
    </row>
    <row r="10" spans="1:7" ht="12.75" customHeight="1" x14ac:dyDescent="0.25">
      <c r="A10" s="345" t="s">
        <v>409</v>
      </c>
      <c r="B10" s="346"/>
      <c r="C10" s="347">
        <v>24.607799999999994</v>
      </c>
      <c r="D10" s="347">
        <v>113.90378999999999</v>
      </c>
      <c r="E10" s="347">
        <v>79.706639999999993</v>
      </c>
      <c r="F10" s="347">
        <v>83.768100000000004</v>
      </c>
      <c r="G10" s="347">
        <v>88.044060000000002</v>
      </c>
    </row>
    <row r="11" spans="1:7" ht="12.75" customHeight="1" x14ac:dyDescent="0.25">
      <c r="A11" s="345" t="s">
        <v>410</v>
      </c>
      <c r="B11" s="346"/>
      <c r="C11" s="346"/>
      <c r="D11" s="347">
        <v>8</v>
      </c>
      <c r="E11" s="346"/>
      <c r="F11" s="346"/>
      <c r="G11" s="346"/>
    </row>
    <row r="12" spans="1:7" ht="12.75" customHeight="1" x14ac:dyDescent="0.25">
      <c r="A12" s="345" t="s">
        <v>411</v>
      </c>
      <c r="B12" s="346"/>
      <c r="C12" s="347">
        <v>23.17896</v>
      </c>
      <c r="D12" s="347">
        <v>87.314149999999998</v>
      </c>
      <c r="E12" s="347">
        <v>69.653220000000005</v>
      </c>
      <c r="F12" s="347">
        <v>49.221899999999991</v>
      </c>
      <c r="G12" s="347">
        <v>52.174979999999998</v>
      </c>
    </row>
    <row r="13" spans="1:7" ht="12.75" customHeight="1" x14ac:dyDescent="0.25">
      <c r="A13" s="349" t="s">
        <v>412</v>
      </c>
      <c r="B13" s="346"/>
      <c r="C13" s="346"/>
      <c r="D13" s="346"/>
      <c r="E13" s="347">
        <v>26</v>
      </c>
      <c r="F13" s="346"/>
      <c r="G13" s="346"/>
    </row>
    <row r="14" spans="1:7" ht="12.75" customHeight="1" x14ac:dyDescent="0.25">
      <c r="A14" s="345" t="s">
        <v>413</v>
      </c>
      <c r="B14" s="346"/>
      <c r="C14" s="346"/>
      <c r="D14" s="347">
        <v>30</v>
      </c>
      <c r="E14" s="346"/>
      <c r="F14" s="346"/>
      <c r="G14" s="346"/>
    </row>
    <row r="15" spans="1:7" ht="12.75" customHeight="1" x14ac:dyDescent="0.25">
      <c r="A15" s="345" t="s">
        <v>414</v>
      </c>
      <c r="B15" s="346"/>
      <c r="C15" s="346"/>
      <c r="D15" s="346"/>
      <c r="E15" s="347">
        <v>-65</v>
      </c>
      <c r="F15" s="346"/>
      <c r="G15" s="346"/>
    </row>
    <row r="16" spans="1:7" ht="12.75" customHeight="1" x14ac:dyDescent="0.25">
      <c r="A16" s="345" t="s">
        <v>415</v>
      </c>
      <c r="B16" s="346"/>
      <c r="C16" s="347">
        <v>9.75</v>
      </c>
      <c r="D16" s="347">
        <v>19.5</v>
      </c>
      <c r="E16" s="347">
        <v>97.719599999999986</v>
      </c>
      <c r="F16" s="347">
        <v>19.5</v>
      </c>
      <c r="G16" s="347">
        <v>19.5</v>
      </c>
    </row>
    <row r="17" spans="1:7" ht="12.75" customHeight="1" x14ac:dyDescent="0.25">
      <c r="A17" s="345" t="s">
        <v>416</v>
      </c>
      <c r="B17" s="347">
        <v>22.0076</v>
      </c>
      <c r="C17" s="347">
        <v>27.0076</v>
      </c>
      <c r="D17" s="347">
        <v>30.339500000000001</v>
      </c>
      <c r="E17" s="347">
        <v>48.088000000000001</v>
      </c>
      <c r="F17" s="346"/>
      <c r="G17" s="346"/>
    </row>
    <row r="18" spans="1:7" ht="12.75" customHeight="1" x14ac:dyDescent="0.25">
      <c r="A18" s="350" t="s">
        <v>417</v>
      </c>
      <c r="B18" s="351">
        <v>-150.46140000000005</v>
      </c>
      <c r="C18" s="351">
        <v>349.12502000000001</v>
      </c>
      <c r="D18" s="351">
        <v>733.62044000000003</v>
      </c>
      <c r="E18" s="351">
        <v>1193.1904599999998</v>
      </c>
      <c r="F18" s="351">
        <v>294.50200000000001</v>
      </c>
      <c r="G18" s="351">
        <v>301.83103999999997</v>
      </c>
    </row>
    <row r="19" spans="1:7" ht="12.75" customHeight="1" x14ac:dyDescent="0.25">
      <c r="A19" s="352" t="s">
        <v>70</v>
      </c>
      <c r="B19" s="353">
        <v>-0.21814169248309806</v>
      </c>
      <c r="C19" s="353">
        <v>0.4910612717842715</v>
      </c>
      <c r="D19" s="353">
        <v>1.0051437373041801</v>
      </c>
      <c r="E19" s="353">
        <v>1.5747011910653599</v>
      </c>
      <c r="F19" s="353">
        <v>0.37061898613428779</v>
      </c>
      <c r="G19" s="353">
        <v>0.36130770842186533</v>
      </c>
    </row>
    <row r="20" spans="1:7" ht="12.75" customHeight="1" x14ac:dyDescent="0.25">
      <c r="A20" s="287"/>
      <c r="B20" s="1035"/>
      <c r="C20" s="1035"/>
      <c r="D20" s="354"/>
      <c r="E20" s="354"/>
      <c r="F20" s="1028" t="s">
        <v>340</v>
      </c>
      <c r="G20" s="1028"/>
    </row>
  </sheetData>
  <mergeCells count="3">
    <mergeCell ref="B20:C20"/>
    <mergeCell ref="F20:G20"/>
    <mergeCell ref="A1:G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workbookViewId="0">
      <selection sqref="A1:F1"/>
    </sheetView>
  </sheetViews>
  <sheetFormatPr defaultRowHeight="12.75" customHeight="1" x14ac:dyDescent="0.2"/>
  <cols>
    <col min="1" max="1" width="46.42578125" style="1" bestFit="1" customWidth="1"/>
    <col min="2" max="2" width="9.140625" style="1" customWidth="1"/>
    <col min="3" max="16384" width="9.140625" style="1"/>
  </cols>
  <sheetData>
    <row r="1" spans="1:6" ht="12.75" customHeight="1" x14ac:dyDescent="0.2">
      <c r="A1" s="1036" t="s">
        <v>68</v>
      </c>
      <c r="B1" s="1036"/>
      <c r="C1" s="1036"/>
      <c r="D1" s="1036"/>
      <c r="E1" s="1036"/>
      <c r="F1" s="1036"/>
    </row>
    <row r="2" spans="1:6" ht="12.75" customHeight="1" x14ac:dyDescent="0.2">
      <c r="A2" s="2"/>
      <c r="B2" s="3" t="s">
        <v>956</v>
      </c>
      <c r="C2" s="3" t="s">
        <v>0</v>
      </c>
      <c r="D2" s="4" t="s">
        <v>1</v>
      </c>
      <c r="E2" s="4" t="s">
        <v>2</v>
      </c>
      <c r="F2" s="4" t="s">
        <v>3</v>
      </c>
    </row>
    <row r="3" spans="1:6" ht="12.75" customHeight="1" x14ac:dyDescent="0.2">
      <c r="A3" s="5" t="s">
        <v>4</v>
      </c>
      <c r="B3" s="6">
        <v>23606.296999999999</v>
      </c>
      <c r="C3" s="6">
        <v>24012.461539999997</v>
      </c>
      <c r="D3" s="6">
        <v>25731.027999999998</v>
      </c>
      <c r="E3" s="6">
        <v>25102.547000000002</v>
      </c>
      <c r="F3" s="6">
        <v>26067.737000000005</v>
      </c>
    </row>
    <row r="4" spans="1:6" ht="12.75" customHeight="1" x14ac:dyDescent="0.2">
      <c r="A4" s="7" t="s">
        <v>5</v>
      </c>
      <c r="B4" s="8">
        <v>10983.382</v>
      </c>
      <c r="C4" s="8">
        <v>11393.696</v>
      </c>
      <c r="D4" s="8">
        <v>11840.98</v>
      </c>
      <c r="E4" s="8">
        <v>11758.405999999999</v>
      </c>
      <c r="F4" s="8">
        <v>12233.397000000001</v>
      </c>
    </row>
    <row r="5" spans="1:6" ht="12.75" customHeight="1" x14ac:dyDescent="0.2">
      <c r="A5" s="9" t="s">
        <v>6</v>
      </c>
      <c r="B5" s="10">
        <v>7056.3530000000001</v>
      </c>
      <c r="C5" s="10">
        <v>7284.53</v>
      </c>
      <c r="D5" s="10">
        <v>7451.8469999999998</v>
      </c>
      <c r="E5" s="10">
        <v>7140.79</v>
      </c>
      <c r="F5" s="10">
        <v>7341.6390000000001</v>
      </c>
    </row>
    <row r="6" spans="1:6" ht="12.75" customHeight="1" x14ac:dyDescent="0.2">
      <c r="A6" s="9" t="s">
        <v>7</v>
      </c>
      <c r="B6" s="11">
        <v>4243.7510000000002</v>
      </c>
      <c r="C6" s="11">
        <v>4306.8100000000004</v>
      </c>
      <c r="D6" s="11">
        <v>4634.585</v>
      </c>
      <c r="E6" s="11">
        <v>4349.7209999999995</v>
      </c>
      <c r="F6" s="11">
        <v>4519.2719999999999</v>
      </c>
    </row>
    <row r="7" spans="1:6" ht="12.75" customHeight="1" x14ac:dyDescent="0.2">
      <c r="A7" s="9" t="s">
        <v>8</v>
      </c>
      <c r="B7" s="12">
        <v>1973.34</v>
      </c>
      <c r="C7" s="12">
        <v>1940.9570000000001</v>
      </c>
      <c r="D7" s="12">
        <v>1944.107</v>
      </c>
      <c r="E7" s="12">
        <v>1955.875</v>
      </c>
      <c r="F7" s="12">
        <v>1966.5250000000001</v>
      </c>
    </row>
    <row r="8" spans="1:6" ht="12.75" customHeight="1" x14ac:dyDescent="0.2">
      <c r="A8" s="9" t="s">
        <v>9</v>
      </c>
      <c r="B8" s="12">
        <v>196.42700000000002</v>
      </c>
      <c r="C8" s="12">
        <v>225.47200000000001</v>
      </c>
      <c r="D8" s="12">
        <v>233.23</v>
      </c>
      <c r="E8" s="12">
        <v>241.42699999999999</v>
      </c>
      <c r="F8" s="12">
        <v>249.91300000000001</v>
      </c>
    </row>
    <row r="9" spans="1:6" ht="12.75" customHeight="1" x14ac:dyDescent="0.2">
      <c r="A9" s="9" t="s">
        <v>10</v>
      </c>
      <c r="B9" s="12">
        <v>3927.0169999999998</v>
      </c>
      <c r="C9" s="12">
        <v>4109.1660000000002</v>
      </c>
      <c r="D9" s="12">
        <v>4389.1329999999998</v>
      </c>
      <c r="E9" s="12">
        <v>4617.616</v>
      </c>
      <c r="F9" s="12">
        <v>4891.7579999999998</v>
      </c>
    </row>
    <row r="10" spans="1:6" ht="12.75" customHeight="1" x14ac:dyDescent="0.2">
      <c r="A10" s="9" t="s">
        <v>11</v>
      </c>
      <c r="B10" s="11">
        <v>1865.0960000000002</v>
      </c>
      <c r="C10" s="11">
        <v>1910.6389999999999</v>
      </c>
      <c r="D10" s="11">
        <v>1975.8700000000001</v>
      </c>
      <c r="E10" s="11">
        <v>2079.7849999999999</v>
      </c>
      <c r="F10" s="11">
        <v>2188.9830000000002</v>
      </c>
    </row>
    <row r="11" spans="1:6" ht="12.75" customHeight="1" x14ac:dyDescent="0.2">
      <c r="A11" s="9" t="s">
        <v>12</v>
      </c>
      <c r="B11" s="11">
        <v>1672.596</v>
      </c>
      <c r="C11" s="11">
        <v>1766.9090000000001</v>
      </c>
      <c r="D11" s="11">
        <v>1904.5219999999999</v>
      </c>
      <c r="E11" s="11">
        <v>2001.0160000000001</v>
      </c>
      <c r="F11" s="11">
        <v>2102.8139999999999</v>
      </c>
    </row>
    <row r="12" spans="1:6" ht="12.75" customHeight="1" x14ac:dyDescent="0.2">
      <c r="A12" s="9" t="s">
        <v>13</v>
      </c>
      <c r="B12" s="11">
        <v>167.14400000000001</v>
      </c>
      <c r="C12" s="11">
        <v>183.29300000000001</v>
      </c>
      <c r="D12" s="11">
        <v>152.762</v>
      </c>
      <c r="E12" s="11">
        <v>171.964</v>
      </c>
      <c r="F12" s="11">
        <v>226.25299999999999</v>
      </c>
    </row>
    <row r="13" spans="1:6" ht="12.75" customHeight="1" x14ac:dyDescent="0.2">
      <c r="A13" s="9" t="s">
        <v>9</v>
      </c>
      <c r="B13" s="11">
        <v>101.49299999999999</v>
      </c>
      <c r="C13" s="11">
        <v>104.188</v>
      </c>
      <c r="D13" s="11">
        <v>107.736</v>
      </c>
      <c r="E13" s="11">
        <v>111.559</v>
      </c>
      <c r="F13" s="11">
        <v>115.518</v>
      </c>
    </row>
    <row r="14" spans="1:6" ht="12.75" customHeight="1" x14ac:dyDescent="0.2">
      <c r="A14" s="7" t="s">
        <v>14</v>
      </c>
      <c r="B14" s="8">
        <v>9068.018</v>
      </c>
      <c r="C14" s="8">
        <v>9913.5615399999988</v>
      </c>
      <c r="D14" s="8">
        <v>9845.3670000000002</v>
      </c>
      <c r="E14" s="8">
        <v>10174.744000000001</v>
      </c>
      <c r="F14" s="8">
        <v>10566.975</v>
      </c>
    </row>
    <row r="15" spans="1:6" ht="12.75" customHeight="1" x14ac:dyDescent="0.2">
      <c r="A15" s="9" t="s">
        <v>15</v>
      </c>
      <c r="B15" s="13">
        <v>8972.4259999999995</v>
      </c>
      <c r="C15" s="13">
        <v>9823.2895399999979</v>
      </c>
      <c r="D15" s="13">
        <v>9736.7900000000009</v>
      </c>
      <c r="E15" s="13">
        <v>10075.915000000001</v>
      </c>
      <c r="F15" s="13">
        <v>10464.938</v>
      </c>
    </row>
    <row r="16" spans="1:6" ht="12.75" customHeight="1" x14ac:dyDescent="0.2">
      <c r="A16" s="9" t="s">
        <v>16</v>
      </c>
      <c r="B16" s="14">
        <v>95.591999999999999</v>
      </c>
      <c r="C16" s="14">
        <v>90.272000000000006</v>
      </c>
      <c r="D16" s="14">
        <v>108.577</v>
      </c>
      <c r="E16" s="14">
        <v>98.828999999999994</v>
      </c>
      <c r="F16" s="14">
        <v>102.03700000000001</v>
      </c>
    </row>
    <row r="17" spans="1:6" ht="12.75" customHeight="1" x14ac:dyDescent="0.2">
      <c r="A17" s="7" t="s">
        <v>17</v>
      </c>
      <c r="B17" s="15">
        <v>1841.7429999999999</v>
      </c>
      <c r="C17" s="15">
        <v>1109.7649999999999</v>
      </c>
      <c r="D17" s="15">
        <v>1943.37</v>
      </c>
      <c r="E17" s="15">
        <v>1457.5030000000002</v>
      </c>
      <c r="F17" s="15">
        <v>1461.0010000000002</v>
      </c>
    </row>
    <row r="18" spans="1:6" ht="12.75" customHeight="1" x14ac:dyDescent="0.2">
      <c r="A18" s="9" t="s">
        <v>18</v>
      </c>
      <c r="B18" s="12">
        <v>1007.154</v>
      </c>
      <c r="C18" s="12">
        <v>845.36899999999991</v>
      </c>
      <c r="D18" s="12">
        <v>842.15499999999997</v>
      </c>
      <c r="E18" s="12">
        <v>859.30600000000004</v>
      </c>
      <c r="F18" s="12">
        <v>867.28200000000004</v>
      </c>
    </row>
    <row r="19" spans="1:6" ht="12.75" customHeight="1" x14ac:dyDescent="0.2">
      <c r="A19" s="9" t="s">
        <v>19</v>
      </c>
      <c r="B19" s="12">
        <v>834.58900000000006</v>
      </c>
      <c r="C19" s="12">
        <v>264.39599999999996</v>
      </c>
      <c r="D19" s="12">
        <v>1101.2149999999999</v>
      </c>
      <c r="E19" s="12">
        <v>598.197</v>
      </c>
      <c r="F19" s="12">
        <v>593.71900000000005</v>
      </c>
    </row>
    <row r="20" spans="1:6" ht="12.75" customHeight="1" x14ac:dyDescent="0.2">
      <c r="A20" s="9" t="s">
        <v>20</v>
      </c>
      <c r="B20" s="11">
        <v>623.67100000000005</v>
      </c>
      <c r="C20" s="11">
        <v>154.18499999999995</v>
      </c>
      <c r="D20" s="11">
        <v>997.42600000000004</v>
      </c>
      <c r="E20" s="11">
        <v>484.28800000000001</v>
      </c>
      <c r="F20" s="11">
        <v>434.98599999999999</v>
      </c>
    </row>
    <row r="21" spans="1:6" ht="12.75" customHeight="1" x14ac:dyDescent="0.2">
      <c r="A21" s="9" t="s">
        <v>21</v>
      </c>
      <c r="B21" s="11">
        <v>163.405</v>
      </c>
      <c r="C21" s="11">
        <v>60.080999999999996</v>
      </c>
      <c r="D21" s="11">
        <v>50.499000000000002</v>
      </c>
      <c r="E21" s="11">
        <v>59.41</v>
      </c>
      <c r="F21" s="11">
        <v>103.346</v>
      </c>
    </row>
    <row r="22" spans="1:6" ht="12.75" customHeight="1" x14ac:dyDescent="0.2">
      <c r="A22" s="7" t="s">
        <v>22</v>
      </c>
      <c r="B22" s="15">
        <v>1713.154</v>
      </c>
      <c r="C22" s="15">
        <v>1595.4390000000003</v>
      </c>
      <c r="D22" s="15">
        <v>2101.3109999999997</v>
      </c>
      <c r="E22" s="15">
        <v>1711.894</v>
      </c>
      <c r="F22" s="15">
        <v>1806.364</v>
      </c>
    </row>
    <row r="23" spans="1:6" ht="12.75" customHeight="1" x14ac:dyDescent="0.2">
      <c r="A23" s="9" t="s">
        <v>23</v>
      </c>
      <c r="B23" s="11">
        <v>806.73699999999985</v>
      </c>
      <c r="C23" s="11">
        <v>1012.6659999999997</v>
      </c>
      <c r="D23" s="11">
        <v>1197.934</v>
      </c>
      <c r="E23" s="11">
        <v>1245.3699999999999</v>
      </c>
      <c r="F23" s="11">
        <v>1318.982</v>
      </c>
    </row>
    <row r="24" spans="1:6" ht="12.75" customHeight="1" x14ac:dyDescent="0.2">
      <c r="A24" s="5" t="s">
        <v>24</v>
      </c>
      <c r="B24" s="6">
        <v>26836.399999999998</v>
      </c>
      <c r="C24" s="6">
        <v>26187.463</v>
      </c>
      <c r="D24" s="6">
        <v>27875.39</v>
      </c>
      <c r="E24" s="6">
        <v>27623.319999999996</v>
      </c>
      <c r="F24" s="6">
        <v>28247.035999999996</v>
      </c>
    </row>
    <row r="25" spans="1:6" ht="12.75" customHeight="1" x14ac:dyDescent="0.2">
      <c r="A25" s="7" t="s">
        <v>25</v>
      </c>
      <c r="B25" s="15">
        <v>24866.256999999998</v>
      </c>
      <c r="C25" s="15">
        <v>25159.235000000001</v>
      </c>
      <c r="D25" s="15">
        <v>26384.174999999999</v>
      </c>
      <c r="E25" s="15">
        <v>26610.789999999997</v>
      </c>
      <c r="F25" s="15">
        <v>27716.626999999997</v>
      </c>
    </row>
    <row r="26" spans="1:6" ht="12.75" customHeight="1" x14ac:dyDescent="0.2">
      <c r="A26" s="9" t="s">
        <v>26</v>
      </c>
      <c r="B26" s="12">
        <v>5013.5320000000002</v>
      </c>
      <c r="C26" s="12">
        <v>4893.7110000000002</v>
      </c>
      <c r="D26" s="12">
        <v>4985.277</v>
      </c>
      <c r="E26" s="12">
        <v>4860.768</v>
      </c>
      <c r="F26" s="12">
        <v>4893.1239999999998</v>
      </c>
    </row>
    <row r="27" spans="1:6" ht="12.75" customHeight="1" x14ac:dyDescent="0.2">
      <c r="A27" s="9" t="s">
        <v>27</v>
      </c>
      <c r="B27" s="12">
        <v>3099.6770000000001</v>
      </c>
      <c r="C27" s="12">
        <v>3064.5</v>
      </c>
      <c r="D27" s="12">
        <v>3530.759</v>
      </c>
      <c r="E27" s="12">
        <v>3661.3910000000001</v>
      </c>
      <c r="F27" s="12">
        <v>4251.8149999999996</v>
      </c>
    </row>
    <row r="28" spans="1:6" ht="12.75" customHeight="1" x14ac:dyDescent="0.2">
      <c r="A28" s="9" t="s">
        <v>28</v>
      </c>
      <c r="B28" s="12">
        <v>68.969000000000008</v>
      </c>
      <c r="C28" s="12">
        <v>21.635999999999999</v>
      </c>
      <c r="D28" s="12">
        <v>22.806000000000001</v>
      </c>
      <c r="E28" s="12">
        <v>23.277000000000001</v>
      </c>
      <c r="F28" s="12">
        <v>23.53</v>
      </c>
    </row>
    <row r="29" spans="1:6" ht="12.75" customHeight="1" x14ac:dyDescent="0.2">
      <c r="A29" s="9" t="s">
        <v>29</v>
      </c>
      <c r="B29" s="12">
        <v>999.52099999999996</v>
      </c>
      <c r="C29" s="12">
        <v>894.03399999999999</v>
      </c>
      <c r="D29" s="12">
        <v>989.06500000000005</v>
      </c>
      <c r="E29" s="12">
        <v>928.47400000000005</v>
      </c>
      <c r="F29" s="12">
        <v>954.09199999999998</v>
      </c>
    </row>
    <row r="30" spans="1:6" ht="12.75" customHeight="1" x14ac:dyDescent="0.2">
      <c r="A30" s="9" t="s">
        <v>30</v>
      </c>
      <c r="B30" s="12">
        <v>120.155</v>
      </c>
      <c r="C30" s="12">
        <v>94.018999999999977</v>
      </c>
      <c r="D30" s="12">
        <v>149.285</v>
      </c>
      <c r="E30" s="12">
        <v>91.808000000000007</v>
      </c>
      <c r="F30" s="12">
        <v>105.11499999999999</v>
      </c>
    </row>
    <row r="31" spans="1:6" ht="12.75" customHeight="1" x14ac:dyDescent="0.2">
      <c r="A31" s="9" t="s">
        <v>31</v>
      </c>
      <c r="B31" s="12">
        <v>757.58900000000006</v>
      </c>
      <c r="C31" s="12">
        <v>690.56799999999998</v>
      </c>
      <c r="D31" s="12">
        <v>703.05200000000002</v>
      </c>
      <c r="E31" s="12">
        <v>709.40099999999995</v>
      </c>
      <c r="F31" s="12">
        <v>725.51099999999997</v>
      </c>
    </row>
    <row r="32" spans="1:6" ht="12.75" customHeight="1" x14ac:dyDescent="0.2">
      <c r="A32" s="16" t="s">
        <v>32</v>
      </c>
      <c r="B32" s="17">
        <v>504.44799999999998</v>
      </c>
      <c r="C32" s="17">
        <v>465</v>
      </c>
      <c r="D32" s="17">
        <v>477.5</v>
      </c>
      <c r="E32" s="17">
        <v>477.99900000000002</v>
      </c>
      <c r="F32" s="17">
        <v>477.87799999999999</v>
      </c>
    </row>
    <row r="33" spans="1:6" ht="12.75" customHeight="1" x14ac:dyDescent="0.2">
      <c r="A33" s="16" t="s">
        <v>33</v>
      </c>
      <c r="B33" s="17">
        <v>246.00800000000001</v>
      </c>
      <c r="C33" s="17">
        <v>219.56799999999998</v>
      </c>
      <c r="D33" s="17">
        <v>224.55200000000002</v>
      </c>
      <c r="E33" s="17">
        <v>230.40199999999993</v>
      </c>
      <c r="F33" s="17">
        <v>246.63299999999998</v>
      </c>
    </row>
    <row r="34" spans="1:6" ht="12.75" customHeight="1" x14ac:dyDescent="0.2">
      <c r="A34" s="9" t="s">
        <v>34</v>
      </c>
      <c r="B34" s="12">
        <v>121.77699999999993</v>
      </c>
      <c r="C34" s="12">
        <v>109.447</v>
      </c>
      <c r="D34" s="12">
        <v>136.72800000000007</v>
      </c>
      <c r="E34" s="12">
        <v>127.2650000000001</v>
      </c>
      <c r="F34" s="12">
        <v>123.46600000000001</v>
      </c>
    </row>
    <row r="35" spans="1:6" ht="12.75" customHeight="1" x14ac:dyDescent="0.2">
      <c r="A35" s="9" t="s">
        <v>35</v>
      </c>
      <c r="B35" s="12">
        <v>1322.8810000000001</v>
      </c>
      <c r="C35" s="12">
        <v>1362.6990000000001</v>
      </c>
      <c r="D35" s="12">
        <v>1374.95</v>
      </c>
      <c r="E35" s="12">
        <v>1425.634</v>
      </c>
      <c r="F35" s="12">
        <v>1559.1559999999999</v>
      </c>
    </row>
    <row r="36" spans="1:6" ht="12.75" customHeight="1" x14ac:dyDescent="0.2">
      <c r="A36" s="9" t="s">
        <v>36</v>
      </c>
      <c r="B36" s="12">
        <v>1322.104</v>
      </c>
      <c r="C36" s="12">
        <v>1362.6990000000001</v>
      </c>
      <c r="D36" s="12">
        <v>1374.95</v>
      </c>
      <c r="E36" s="12">
        <v>1425.634</v>
      </c>
      <c r="F36" s="12">
        <v>1559.1559999999999</v>
      </c>
    </row>
    <row r="37" spans="1:6" ht="12.75" customHeight="1" x14ac:dyDescent="0.2">
      <c r="A37" s="9" t="s">
        <v>37</v>
      </c>
      <c r="B37" s="12">
        <v>13291.135</v>
      </c>
      <c r="C37" s="12">
        <v>13454.154999999999</v>
      </c>
      <c r="D37" s="12">
        <v>13652.463</v>
      </c>
      <c r="E37" s="12">
        <v>14084.357</v>
      </c>
      <c r="F37" s="12">
        <v>14540.306999999999</v>
      </c>
    </row>
    <row r="38" spans="1:6" ht="12.75" customHeight="1" x14ac:dyDescent="0.2">
      <c r="A38" s="9" t="s">
        <v>38</v>
      </c>
      <c r="B38" s="12">
        <v>9789.625</v>
      </c>
      <c r="C38" s="12">
        <v>9792.06</v>
      </c>
      <c r="D38" s="12">
        <v>9943.6759999999995</v>
      </c>
      <c r="E38" s="12">
        <v>10213.391</v>
      </c>
      <c r="F38" s="12">
        <v>10525.953</v>
      </c>
    </row>
    <row r="39" spans="1:6" ht="12.75" customHeight="1" x14ac:dyDescent="0.2">
      <c r="A39" s="16" t="s">
        <v>39</v>
      </c>
      <c r="B39" s="12">
        <v>57.133000000000003</v>
      </c>
      <c r="C39" s="12">
        <v>47.179999999999993</v>
      </c>
      <c r="D39" s="12">
        <v>20.917999999999999</v>
      </c>
      <c r="E39" s="12">
        <v>13.247</v>
      </c>
      <c r="F39" s="12">
        <v>2.2679999999999998</v>
      </c>
    </row>
    <row r="40" spans="1:6" ht="12.75" customHeight="1" x14ac:dyDescent="0.2">
      <c r="A40" s="16" t="s">
        <v>40</v>
      </c>
      <c r="B40" s="12">
        <v>428.45800000000003</v>
      </c>
      <c r="C40" s="12">
        <v>435.53399999999999</v>
      </c>
      <c r="D40" s="12">
        <v>431.983</v>
      </c>
      <c r="E40" s="12">
        <v>446.524</v>
      </c>
      <c r="F40" s="12">
        <v>462.18</v>
      </c>
    </row>
    <row r="41" spans="1:6" ht="12.75" customHeight="1" x14ac:dyDescent="0.2">
      <c r="A41" s="16" t="s">
        <v>41</v>
      </c>
      <c r="B41" s="12">
        <v>5639.5029999999997</v>
      </c>
      <c r="C41" s="12">
        <v>5889.6799999999994</v>
      </c>
      <c r="D41" s="12">
        <v>6106.049</v>
      </c>
      <c r="E41" s="12">
        <v>6323.5929999999998</v>
      </c>
      <c r="F41" s="12">
        <v>6570.1620000000003</v>
      </c>
    </row>
    <row r="42" spans="1:6" ht="12.75" customHeight="1" x14ac:dyDescent="0.2">
      <c r="A42" s="16" t="s">
        <v>42</v>
      </c>
      <c r="B42" s="12">
        <v>175.773</v>
      </c>
      <c r="C42" s="12">
        <v>186.47099999999998</v>
      </c>
      <c r="D42" s="12">
        <v>179.221</v>
      </c>
      <c r="E42" s="12">
        <v>176.96</v>
      </c>
      <c r="F42" s="12">
        <v>169.965</v>
      </c>
    </row>
    <row r="43" spans="1:6" ht="12.75" customHeight="1" x14ac:dyDescent="0.2">
      <c r="A43" s="16" t="s">
        <v>43</v>
      </c>
      <c r="B43" s="12">
        <v>1375.4079999999999</v>
      </c>
      <c r="C43" s="12">
        <v>1364.7869999999998</v>
      </c>
      <c r="D43" s="12">
        <v>1402.2460000000001</v>
      </c>
      <c r="E43" s="12">
        <v>1420.2</v>
      </c>
      <c r="F43" s="12">
        <v>1437.0219999999999</v>
      </c>
    </row>
    <row r="44" spans="1:6" ht="12.75" customHeight="1" x14ac:dyDescent="0.2">
      <c r="A44" s="18" t="s">
        <v>44</v>
      </c>
      <c r="B44" s="12">
        <v>315.97000000000003</v>
      </c>
      <c r="C44" s="12">
        <v>317.18700000000001</v>
      </c>
      <c r="D44" s="12">
        <v>319.14999999999998</v>
      </c>
      <c r="E44" s="12">
        <v>322.209</v>
      </c>
      <c r="F44" s="12">
        <v>328.48200000000003</v>
      </c>
    </row>
    <row r="45" spans="1:6" ht="12.75" customHeight="1" x14ac:dyDescent="0.2">
      <c r="A45" s="18" t="s">
        <v>45</v>
      </c>
      <c r="B45" s="12">
        <v>8.8800000000000008</v>
      </c>
      <c r="C45" s="12">
        <v>8.5530000000000008</v>
      </c>
      <c r="D45" s="12">
        <v>9.3330000000000002</v>
      </c>
      <c r="E45" s="12">
        <v>9.1790000000000003</v>
      </c>
      <c r="F45" s="12">
        <v>9.1790000000000003</v>
      </c>
    </row>
    <row r="46" spans="1:6" ht="12.75" customHeight="1" x14ac:dyDescent="0.2">
      <c r="A46" s="18" t="s">
        <v>46</v>
      </c>
      <c r="B46" s="12">
        <v>343.54300000000001</v>
      </c>
      <c r="C46" s="12">
        <v>348.78399999999999</v>
      </c>
      <c r="D46" s="12">
        <v>361.041</v>
      </c>
      <c r="E46" s="12">
        <v>363.00900000000001</v>
      </c>
      <c r="F46" s="12">
        <v>371.839</v>
      </c>
    </row>
    <row r="47" spans="1:6" ht="12.75" customHeight="1" x14ac:dyDescent="0.2">
      <c r="A47" s="18" t="s">
        <v>47</v>
      </c>
      <c r="B47" s="12">
        <v>305.84399999999999</v>
      </c>
      <c r="C47" s="12">
        <v>275.21500000000003</v>
      </c>
      <c r="D47" s="12">
        <v>282.76900000000001</v>
      </c>
      <c r="E47" s="12">
        <v>278.46199999999999</v>
      </c>
      <c r="F47" s="12">
        <v>275.76600000000002</v>
      </c>
    </row>
    <row r="48" spans="1:6" ht="12.75" customHeight="1" x14ac:dyDescent="0.2">
      <c r="A48" s="18" t="s">
        <v>48</v>
      </c>
      <c r="B48" s="12">
        <v>225.48699999999999</v>
      </c>
      <c r="C48" s="12">
        <v>240.22299999999998</v>
      </c>
      <c r="D48" s="12">
        <v>246.66200000000001</v>
      </c>
      <c r="E48" s="12">
        <v>258.625</v>
      </c>
      <c r="F48" s="12">
        <v>263.04899999999998</v>
      </c>
    </row>
    <row r="49" spans="1:6" ht="12.75" customHeight="1" x14ac:dyDescent="0.2">
      <c r="A49" s="18" t="s">
        <v>49</v>
      </c>
      <c r="B49" s="12">
        <v>175.68399999999974</v>
      </c>
      <c r="C49" s="12">
        <v>174.82499999999982</v>
      </c>
      <c r="D49" s="12">
        <v>183.29100000000017</v>
      </c>
      <c r="E49" s="12">
        <v>188.71600000000012</v>
      </c>
      <c r="F49" s="12">
        <v>188.70699999999988</v>
      </c>
    </row>
    <row r="50" spans="1:6" ht="12.75" customHeight="1" x14ac:dyDescent="0.2">
      <c r="A50" s="16" t="s">
        <v>50</v>
      </c>
      <c r="B50" s="12">
        <v>1598.5349999999999</v>
      </c>
      <c r="C50" s="12">
        <v>1526.3229999999999</v>
      </c>
      <c r="D50" s="12">
        <v>1424.223</v>
      </c>
      <c r="E50" s="12">
        <v>1460.078</v>
      </c>
      <c r="F50" s="12">
        <v>1498.9159999999999</v>
      </c>
    </row>
    <row r="51" spans="1:6" ht="12.75" customHeight="1" x14ac:dyDescent="0.2">
      <c r="A51" s="9" t="s">
        <v>51</v>
      </c>
      <c r="B51" s="12">
        <v>3501.51</v>
      </c>
      <c r="C51" s="12">
        <v>3662.0950000000003</v>
      </c>
      <c r="D51" s="12">
        <v>3708.7869999999998</v>
      </c>
      <c r="E51" s="12">
        <v>3870.9659999999999</v>
      </c>
      <c r="F51" s="12">
        <v>4014.3539999999998</v>
      </c>
    </row>
    <row r="52" spans="1:6" ht="12.75" customHeight="1" x14ac:dyDescent="0.2">
      <c r="A52" s="9" t="s">
        <v>52</v>
      </c>
      <c r="B52" s="12">
        <v>1070.5419999999999</v>
      </c>
      <c r="C52" s="12">
        <v>1468.5</v>
      </c>
      <c r="D52" s="12">
        <v>1828.855</v>
      </c>
      <c r="E52" s="12">
        <v>1626.8889999999999</v>
      </c>
      <c r="F52" s="12">
        <v>1494.6030000000001</v>
      </c>
    </row>
    <row r="53" spans="1:6" ht="12.75" customHeight="1" x14ac:dyDescent="0.2">
      <c r="A53" s="19" t="s">
        <v>53</v>
      </c>
      <c r="B53" s="12">
        <v>556.36399999999992</v>
      </c>
      <c r="C53" s="12">
        <v>649.92100000000005</v>
      </c>
      <c r="D53" s="12">
        <v>683.08500000000004</v>
      </c>
      <c r="E53" s="12">
        <v>667.13800000000003</v>
      </c>
      <c r="F53" s="12">
        <v>685.94200000000001</v>
      </c>
    </row>
    <row r="54" spans="1:6" ht="12.75" customHeight="1" x14ac:dyDescent="0.2">
      <c r="A54" s="19" t="s">
        <v>54</v>
      </c>
      <c r="B54" s="12">
        <v>44.695</v>
      </c>
      <c r="C54" s="12">
        <v>46.420999999999999</v>
      </c>
      <c r="D54" s="12">
        <v>49.527999999999999</v>
      </c>
      <c r="E54" s="12">
        <v>44.177</v>
      </c>
      <c r="F54" s="12">
        <v>46.923999999999999</v>
      </c>
    </row>
    <row r="55" spans="1:6" ht="12.75" customHeight="1" x14ac:dyDescent="0.2">
      <c r="A55" s="7" t="s">
        <v>55</v>
      </c>
      <c r="B55" s="15">
        <v>1970.143</v>
      </c>
      <c r="C55" s="15">
        <v>1028.2280000000001</v>
      </c>
      <c r="D55" s="15">
        <v>1491.2149999999999</v>
      </c>
      <c r="E55" s="15">
        <v>1012.53</v>
      </c>
      <c r="F55" s="15">
        <v>530.40899999999999</v>
      </c>
    </row>
    <row r="56" spans="1:6" ht="12.75" customHeight="1" x14ac:dyDescent="0.2">
      <c r="A56" s="9" t="s">
        <v>56</v>
      </c>
      <c r="B56" s="12">
        <v>1326.125</v>
      </c>
      <c r="C56" s="12">
        <v>677.81399999999996</v>
      </c>
      <c r="D56" s="12">
        <v>926.78099999999995</v>
      </c>
      <c r="E56" s="12">
        <v>561.06200000000001</v>
      </c>
      <c r="F56" s="12">
        <v>420.80599999999998</v>
      </c>
    </row>
    <row r="57" spans="1:6" ht="12.75" customHeight="1" x14ac:dyDescent="0.2">
      <c r="A57" s="9" t="s">
        <v>57</v>
      </c>
      <c r="B57" s="12">
        <v>644.01799999999992</v>
      </c>
      <c r="C57" s="12">
        <v>350.41399999999999</v>
      </c>
      <c r="D57" s="12">
        <v>564.43399999999997</v>
      </c>
      <c r="E57" s="12">
        <v>451.46800000000002</v>
      </c>
      <c r="F57" s="12">
        <v>109.60299999999999</v>
      </c>
    </row>
    <row r="58" spans="1:6" ht="12.75" customHeight="1" x14ac:dyDescent="0.2">
      <c r="A58" s="20" t="s">
        <v>58</v>
      </c>
      <c r="B58" s="21">
        <v>-3230.1029999999992</v>
      </c>
      <c r="C58" s="21">
        <v>-2175.0014600000031</v>
      </c>
      <c r="D58" s="21">
        <v>-2144.362000000001</v>
      </c>
      <c r="E58" s="21">
        <v>-2520.7729999999938</v>
      </c>
      <c r="F58" s="21">
        <v>-2179.2989999999918</v>
      </c>
    </row>
    <row r="59" spans="1:6" ht="12.75" customHeight="1" x14ac:dyDescent="0.2">
      <c r="A59" s="22" t="s">
        <v>59</v>
      </c>
      <c r="B59" s="22"/>
      <c r="C59" s="23"/>
      <c r="D59" s="23"/>
      <c r="E59" s="23">
        <v>478.59399999999999</v>
      </c>
      <c r="F59" s="23">
        <v>926.221</v>
      </c>
    </row>
    <row r="60" spans="1:6" ht="12.75" customHeight="1" x14ac:dyDescent="0.2">
      <c r="A60" s="24" t="s">
        <v>61</v>
      </c>
      <c r="B60" s="24"/>
      <c r="C60" s="25"/>
      <c r="D60" s="25"/>
      <c r="E60" s="26">
        <v>-2042.1789999999937</v>
      </c>
      <c r="F60" s="26">
        <v>-1253.0779999999918</v>
      </c>
    </row>
    <row r="61" spans="1:6" ht="12.75" customHeight="1" x14ac:dyDescent="0.2">
      <c r="A61" s="998" t="s">
        <v>60</v>
      </c>
      <c r="B61" s="998"/>
      <c r="C61" s="998"/>
      <c r="D61" s="998"/>
      <c r="E61" s="998"/>
      <c r="F61" s="998"/>
    </row>
  </sheetData>
  <mergeCells count="2">
    <mergeCell ref="A1:F1"/>
    <mergeCell ref="A61:F6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workbookViewId="0">
      <selection sqref="A1:F1"/>
    </sheetView>
  </sheetViews>
  <sheetFormatPr defaultRowHeight="12.75" customHeight="1" x14ac:dyDescent="0.2"/>
  <cols>
    <col min="1" max="1" width="46.42578125" style="1" bestFit="1" customWidth="1"/>
    <col min="2" max="6" width="9.140625" style="1" customWidth="1"/>
    <col min="7" max="16384" width="9.140625" style="1"/>
  </cols>
  <sheetData>
    <row r="1" spans="1:6" ht="12.75" customHeight="1" x14ac:dyDescent="0.2">
      <c r="A1" s="1036" t="s">
        <v>62</v>
      </c>
      <c r="B1" s="1036"/>
      <c r="C1" s="1036"/>
      <c r="D1" s="1036"/>
      <c r="E1" s="1036"/>
      <c r="F1" s="1036"/>
    </row>
    <row r="2" spans="1:6" ht="12.75" customHeight="1" x14ac:dyDescent="0.2">
      <c r="A2" s="2"/>
      <c r="B2" s="3" t="s">
        <v>956</v>
      </c>
      <c r="C2" s="3" t="s">
        <v>0</v>
      </c>
      <c r="D2" s="4" t="s">
        <v>1</v>
      </c>
      <c r="E2" s="4" t="s">
        <v>2</v>
      </c>
      <c r="F2" s="4" t="s">
        <v>3</v>
      </c>
    </row>
    <row r="3" spans="1:6" ht="12.75" customHeight="1" x14ac:dyDescent="0.2">
      <c r="A3" s="5" t="s">
        <v>4</v>
      </c>
      <c r="B3" s="6">
        <v>33.203401540620696</v>
      </c>
      <c r="C3" s="6">
        <v>32.899362753565086</v>
      </c>
      <c r="D3" s="6">
        <v>33.958245669658623</v>
      </c>
      <c r="E3" s="6">
        <v>31.590546062441028</v>
      </c>
      <c r="F3" s="6">
        <v>31.204456407151259</v>
      </c>
    </row>
    <row r="4" spans="1:6" ht="12.75" customHeight="1" x14ac:dyDescent="0.2">
      <c r="A4" s="7" t="s">
        <v>5</v>
      </c>
      <c r="B4" s="8">
        <v>15.448659432693981</v>
      </c>
      <c r="C4" s="8">
        <v>15.610450314867785</v>
      </c>
      <c r="D4" s="8">
        <v>15.627005178709313</v>
      </c>
      <c r="E4" s="8">
        <v>14.797481162524379</v>
      </c>
      <c r="F4" s="8">
        <v>14.644021588750682</v>
      </c>
    </row>
    <row r="5" spans="1:6" ht="12.75" customHeight="1" x14ac:dyDescent="0.2">
      <c r="A5" s="9" t="s">
        <v>6</v>
      </c>
      <c r="B5" s="10">
        <v>9.9251026991384332</v>
      </c>
      <c r="C5" s="10">
        <v>9.9805009394812565</v>
      </c>
      <c r="D5" s="10">
        <v>9.8344944134648884</v>
      </c>
      <c r="E5" s="10">
        <v>8.9863970941760698</v>
      </c>
      <c r="F5" s="10">
        <v>8.7883291953015164</v>
      </c>
    </row>
    <row r="6" spans="1:6" ht="12.75" customHeight="1" x14ac:dyDescent="0.2">
      <c r="A6" s="9" t="s">
        <v>7</v>
      </c>
      <c r="B6" s="11">
        <v>5.9690415862941419</v>
      </c>
      <c r="C6" s="11">
        <v>5.9007405077839294</v>
      </c>
      <c r="D6" s="11">
        <v>6.1164433852745725</v>
      </c>
      <c r="E6" s="11">
        <v>5.4739489825182686</v>
      </c>
      <c r="F6" s="11">
        <v>5.4098070007403898</v>
      </c>
    </row>
    <row r="7" spans="1:6" ht="12.75" customHeight="1" x14ac:dyDescent="0.2">
      <c r="A7" s="9" t="s">
        <v>8</v>
      </c>
      <c r="B7" s="12">
        <v>2.7755984090248651</v>
      </c>
      <c r="C7" s="12">
        <v>2.6592962294057023</v>
      </c>
      <c r="D7" s="12">
        <v>2.5657141686722742</v>
      </c>
      <c r="E7" s="12">
        <v>2.4613900445989341</v>
      </c>
      <c r="F7" s="12">
        <v>2.3540341701342595</v>
      </c>
    </row>
    <row r="8" spans="1:6" ht="12.75" customHeight="1" x14ac:dyDescent="0.2">
      <c r="A8" s="9" t="s">
        <v>9</v>
      </c>
      <c r="B8" s="12">
        <v>0.2762841014166475</v>
      </c>
      <c r="C8" s="12">
        <v>0.308918146788704</v>
      </c>
      <c r="D8" s="12">
        <v>0.3078027678309036</v>
      </c>
      <c r="E8" s="12">
        <v>0.30382617206998752</v>
      </c>
      <c r="F8" s="12">
        <v>0.29915904530110887</v>
      </c>
    </row>
    <row r="9" spans="1:6" ht="12.75" customHeight="1" x14ac:dyDescent="0.2">
      <c r="A9" s="9" t="s">
        <v>10</v>
      </c>
      <c r="B9" s="12">
        <v>5.5235398549735972</v>
      </c>
      <c r="C9" s="12">
        <v>5.6299493753865297</v>
      </c>
      <c r="D9" s="12">
        <v>5.7925107652444261</v>
      </c>
      <c r="E9" s="12">
        <v>5.8110840683483103</v>
      </c>
      <c r="F9" s="12">
        <v>5.8556923934491669</v>
      </c>
    </row>
    <row r="10" spans="1:6" ht="12.75" customHeight="1" x14ac:dyDescent="0.2">
      <c r="A10" s="9" t="s">
        <v>11</v>
      </c>
      <c r="B10" s="11">
        <v>2.6233479736277787</v>
      </c>
      <c r="C10" s="11">
        <v>2.6177576775041804</v>
      </c>
      <c r="D10" s="11">
        <v>2.6076330440940172</v>
      </c>
      <c r="E10" s="11">
        <v>2.6173257973572923</v>
      </c>
      <c r="F10" s="11">
        <v>2.6203281320313758</v>
      </c>
    </row>
    <row r="11" spans="1:6" ht="12.75" customHeight="1" x14ac:dyDescent="0.2">
      <c r="A11" s="9" t="s">
        <v>12</v>
      </c>
      <c r="B11" s="11">
        <v>2.3525873881547801</v>
      </c>
      <c r="C11" s="11">
        <v>2.4208338677276209</v>
      </c>
      <c r="D11" s="11">
        <v>2.5134722934221507</v>
      </c>
      <c r="E11" s="11">
        <v>2.5181981780447016</v>
      </c>
      <c r="F11" s="11">
        <v>2.5171792931372354</v>
      </c>
    </row>
    <row r="12" spans="1:6" ht="12.75" customHeight="1" x14ac:dyDescent="0.2">
      <c r="A12" s="9" t="s">
        <v>13</v>
      </c>
      <c r="B12" s="11">
        <v>0.2350961418093446</v>
      </c>
      <c r="C12" s="11">
        <v>0.25112889351822804</v>
      </c>
      <c r="D12" s="11">
        <v>0.20160599588125244</v>
      </c>
      <c r="E12" s="11">
        <v>0.21640977957661459</v>
      </c>
      <c r="F12" s="11">
        <v>0.27083677710447951</v>
      </c>
    </row>
    <row r="13" spans="1:6" ht="12.75" customHeight="1" x14ac:dyDescent="0.2">
      <c r="A13" s="9" t="s">
        <v>9</v>
      </c>
      <c r="B13" s="11">
        <v>0.14275482650083646</v>
      </c>
      <c r="C13" s="11">
        <v>0.14274749803798914</v>
      </c>
      <c r="D13" s="11">
        <v>0.14218341977888879</v>
      </c>
      <c r="E13" s="11">
        <v>0.14039251587418033</v>
      </c>
      <c r="F13" s="11">
        <v>0.13828114021716956</v>
      </c>
    </row>
    <row r="14" spans="1:6" ht="12.75" customHeight="1" x14ac:dyDescent="0.2">
      <c r="A14" s="7" t="s">
        <v>14</v>
      </c>
      <c r="B14" s="8">
        <v>12.754607079271105</v>
      </c>
      <c r="C14" s="8">
        <v>13.582524921110247</v>
      </c>
      <c r="D14" s="8">
        <v>12.993316524079408</v>
      </c>
      <c r="E14" s="8">
        <v>12.804506212279792</v>
      </c>
      <c r="F14" s="8">
        <v>12.649226541719258</v>
      </c>
    </row>
    <row r="15" spans="1:6" ht="12.75" customHeight="1" x14ac:dyDescent="0.2">
      <c r="A15" s="9" t="s">
        <v>15</v>
      </c>
      <c r="B15" s="13">
        <v>12.620152295444948</v>
      </c>
      <c r="C15" s="13">
        <v>13.45884367045868</v>
      </c>
      <c r="D15" s="13">
        <v>12.850023203654178</v>
      </c>
      <c r="E15" s="13">
        <v>12.680133889550749</v>
      </c>
      <c r="F15" s="13">
        <v>12.527082869699838</v>
      </c>
    </row>
    <row r="16" spans="1:6" ht="12.75" customHeight="1" x14ac:dyDescent="0.2">
      <c r="A16" s="9" t="s">
        <v>16</v>
      </c>
      <c r="B16" s="14">
        <v>0.13445478382615511</v>
      </c>
      <c r="C16" s="14">
        <v>0.12368125065156599</v>
      </c>
      <c r="D16" s="14">
        <v>0.14329332042522841</v>
      </c>
      <c r="E16" s="14">
        <v>0.12437232272904354</v>
      </c>
      <c r="F16" s="14">
        <v>0.12214367201941975</v>
      </c>
    </row>
    <row r="17" spans="1:6" ht="12.75" customHeight="1" x14ac:dyDescent="0.2">
      <c r="A17" s="7" t="s">
        <v>17</v>
      </c>
      <c r="B17" s="15">
        <v>2.5905008466015391</v>
      </c>
      <c r="C17" s="15">
        <v>1.5204839056333648</v>
      </c>
      <c r="D17" s="15">
        <v>2.5647415209001552</v>
      </c>
      <c r="E17" s="15">
        <v>1.8342089214152646</v>
      </c>
      <c r="F17" s="15">
        <v>1.7488952729308418</v>
      </c>
    </row>
    <row r="18" spans="1:6" ht="12.75" customHeight="1" x14ac:dyDescent="0.2">
      <c r="A18" s="9" t="s">
        <v>18</v>
      </c>
      <c r="B18" s="12">
        <v>1.4166109439037515</v>
      </c>
      <c r="C18" s="12">
        <v>1.1582361660544096</v>
      </c>
      <c r="D18" s="12">
        <v>1.1114249450869726</v>
      </c>
      <c r="E18" s="12">
        <v>1.0814020495502685</v>
      </c>
      <c r="F18" s="12">
        <v>1.0381823079505119</v>
      </c>
    </row>
    <row r="19" spans="1:6" ht="12.75" customHeight="1" x14ac:dyDescent="0.2">
      <c r="A19" s="9" t="s">
        <v>19</v>
      </c>
      <c r="B19" s="12">
        <v>1.1738899026977883</v>
      </c>
      <c r="C19" s="12">
        <v>0.36224773957895506</v>
      </c>
      <c r="D19" s="12">
        <v>1.4533165758131823</v>
      </c>
      <c r="E19" s="12">
        <v>0.75280687186499573</v>
      </c>
      <c r="F19" s="12">
        <v>0.71071296498032943</v>
      </c>
    </row>
    <row r="20" spans="1:6" ht="12.75" customHeight="1" x14ac:dyDescent="0.2">
      <c r="A20" s="9" t="s">
        <v>20</v>
      </c>
      <c r="B20" s="11">
        <v>0.87722350702613172</v>
      </c>
      <c r="C20" s="11">
        <v>0.21124815703331812</v>
      </c>
      <c r="D20" s="11">
        <v>1.3163421665587913</v>
      </c>
      <c r="E20" s="11">
        <v>0.60945697548091193</v>
      </c>
      <c r="F20" s="11">
        <v>0.52070118993148873</v>
      </c>
    </row>
    <row r="21" spans="1:6" ht="12.75" customHeight="1" x14ac:dyDescent="0.2">
      <c r="A21" s="9" t="s">
        <v>21</v>
      </c>
      <c r="B21" s="11">
        <v>0.22983705698293658</v>
      </c>
      <c r="C21" s="11">
        <v>8.2316700864019127E-2</v>
      </c>
      <c r="D21" s="11">
        <v>6.6645508608209933E-2</v>
      </c>
      <c r="E21" s="11">
        <v>7.4765096209943205E-2</v>
      </c>
      <c r="F21" s="11">
        <v>0.1237106140764522</v>
      </c>
    </row>
    <row r="22" spans="1:6" ht="12.75" customHeight="1" x14ac:dyDescent="0.2">
      <c r="A22" s="7" t="s">
        <v>22</v>
      </c>
      <c r="B22" s="15">
        <v>2.4096341820540728</v>
      </c>
      <c r="C22" s="15">
        <v>2.1859036119536936</v>
      </c>
      <c r="D22" s="15">
        <v>2.7731824459697458</v>
      </c>
      <c r="E22" s="15">
        <v>2.1543497662215874</v>
      </c>
      <c r="F22" s="15">
        <v>2.1623130037504739</v>
      </c>
    </row>
    <row r="23" spans="1:6" ht="12.75" customHeight="1" x14ac:dyDescent="0.2">
      <c r="A23" s="9" t="s">
        <v>23</v>
      </c>
      <c r="B23" s="11">
        <v>1.1347147139882088</v>
      </c>
      <c r="C23" s="11">
        <v>1.3874490137841045</v>
      </c>
      <c r="D23" s="11">
        <v>1.5809604290989396</v>
      </c>
      <c r="E23" s="11">
        <v>1.5672480704759633</v>
      </c>
      <c r="F23" s="11">
        <v>1.5788910376384868</v>
      </c>
    </row>
    <row r="24" spans="1:6" ht="12.75" customHeight="1" x14ac:dyDescent="0.2">
      <c r="A24" s="5" t="s">
        <v>24</v>
      </c>
      <c r="B24" s="6">
        <v>37.746698057078291</v>
      </c>
      <c r="C24" s="6">
        <v>35.879322217648991</v>
      </c>
      <c r="D24" s="6">
        <v>36.788244206859723</v>
      </c>
      <c r="E24" s="6">
        <v>34.762837526309511</v>
      </c>
      <c r="F24" s="6">
        <v>33.813192280297756</v>
      </c>
    </row>
    <row r="25" spans="1:6" ht="12.75" customHeight="1" x14ac:dyDescent="0.2">
      <c r="A25" s="7" t="s">
        <v>25</v>
      </c>
      <c r="B25" s="15">
        <v>34.975596383595025</v>
      </c>
      <c r="C25" s="15">
        <v>34.470551779473716</v>
      </c>
      <c r="D25" s="15">
        <v>34.820229352720197</v>
      </c>
      <c r="E25" s="15">
        <v>33.488609233674374</v>
      </c>
      <c r="F25" s="15">
        <v>33.178264725272136</v>
      </c>
    </row>
    <row r="26" spans="1:6" ht="12.75" customHeight="1" x14ac:dyDescent="0.2">
      <c r="A26" s="9" t="s">
        <v>26</v>
      </c>
      <c r="B26" s="12">
        <v>7.0517758940655177</v>
      </c>
      <c r="C26" s="12">
        <v>6.7048508597053971</v>
      </c>
      <c r="D26" s="12">
        <v>6.5792653561023196</v>
      </c>
      <c r="E26" s="12">
        <v>6.1170810835585465</v>
      </c>
      <c r="F26" s="12">
        <v>5.8573275675132663</v>
      </c>
    </row>
    <row r="27" spans="1:6" ht="12.75" customHeight="1" x14ac:dyDescent="0.2">
      <c r="A27" s="9" t="s">
        <v>27</v>
      </c>
      <c r="B27" s="12">
        <v>4.3598460223230493</v>
      </c>
      <c r="C27" s="12">
        <v>4.1986573092622734</v>
      </c>
      <c r="D27" s="12">
        <v>4.6596809704749536</v>
      </c>
      <c r="E27" s="12">
        <v>4.6077133542706639</v>
      </c>
      <c r="F27" s="12">
        <v>5.0896468618956758</v>
      </c>
    </row>
    <row r="28" spans="1:6" ht="12.75" customHeight="1" x14ac:dyDescent="0.2">
      <c r="A28" s="9" t="s">
        <v>28</v>
      </c>
      <c r="B28" s="12">
        <v>9.700824321811545E-2</v>
      </c>
      <c r="C28" s="12">
        <v>2.9643383763484594E-2</v>
      </c>
      <c r="D28" s="12">
        <v>3.0097971629514164E-2</v>
      </c>
      <c r="E28" s="12">
        <v>2.9293168565541965E-2</v>
      </c>
      <c r="F28" s="12">
        <v>2.8166651338406137E-2</v>
      </c>
    </row>
    <row r="29" spans="1:6" ht="12.75" customHeight="1" x14ac:dyDescent="0.2">
      <c r="A29" s="9" t="s">
        <v>29</v>
      </c>
      <c r="B29" s="12">
        <v>1.405874759234061</v>
      </c>
      <c r="C29" s="12">
        <v>1.22491185799608</v>
      </c>
      <c r="D29" s="12">
        <v>1.3053078273149796</v>
      </c>
      <c r="E29" s="12">
        <v>1.1684471964051641</v>
      </c>
      <c r="F29" s="12">
        <v>1.1420984576609683</v>
      </c>
    </row>
    <row r="30" spans="1:6" ht="12.75" customHeight="1" x14ac:dyDescent="0.2">
      <c r="A30" s="9" t="s">
        <v>30</v>
      </c>
      <c r="B30" s="12">
        <v>0.16900383453250969</v>
      </c>
      <c r="C30" s="12">
        <v>0.1288149980615205</v>
      </c>
      <c r="D30" s="12">
        <v>0.19701726276909678</v>
      </c>
      <c r="E30" s="12">
        <v>0.11553667653328509</v>
      </c>
      <c r="F30" s="12">
        <v>0.12582820040104378</v>
      </c>
    </row>
    <row r="31" spans="1:6" ht="12.75" customHeight="1" x14ac:dyDescent="0.2">
      <c r="A31" s="9" t="s">
        <v>31</v>
      </c>
      <c r="B31" s="12">
        <v>1.0655856685085889</v>
      </c>
      <c r="C31" s="12">
        <v>0.94614403026354355</v>
      </c>
      <c r="D31" s="12">
        <v>0.92784526659971911</v>
      </c>
      <c r="E31" s="12">
        <v>0.89275263451321185</v>
      </c>
      <c r="F31" s="12">
        <v>0.86847494174153717</v>
      </c>
    </row>
    <row r="32" spans="1:6" ht="12.75" customHeight="1" x14ac:dyDescent="0.2">
      <c r="A32" s="16" t="s">
        <v>32</v>
      </c>
      <c r="B32" s="17">
        <v>0.70953057569186007</v>
      </c>
      <c r="C32" s="17">
        <v>0.63709435431781924</v>
      </c>
      <c r="D32" s="17">
        <v>0.63017545615596826</v>
      </c>
      <c r="E32" s="17">
        <v>0.60154252185249357</v>
      </c>
      <c r="F32" s="17">
        <v>0.57204517672311284</v>
      </c>
    </row>
    <row r="33" spans="1:6" ht="12.75" customHeight="1" x14ac:dyDescent="0.2">
      <c r="A33" s="16" t="s">
        <v>33</v>
      </c>
      <c r="B33" s="17">
        <v>0.34602218239502014</v>
      </c>
      <c r="C33" s="17">
        <v>0.30082910363194604</v>
      </c>
      <c r="D33" s="17">
        <v>0.296350071268555</v>
      </c>
      <c r="E33" s="17">
        <v>0.28995165286926999</v>
      </c>
      <c r="F33" s="17">
        <v>0.29523271226286096</v>
      </c>
    </row>
    <row r="34" spans="1:6" ht="12.75" customHeight="1" x14ac:dyDescent="0.2">
      <c r="A34" s="9" t="s">
        <v>34</v>
      </c>
      <c r="B34" s="12">
        <v>0.17128525619296259</v>
      </c>
      <c r="C34" s="12">
        <v>0.14995282967101584</v>
      </c>
      <c r="D34" s="12">
        <v>0.18044529794616393</v>
      </c>
      <c r="E34" s="12">
        <v>0.1601578853586674</v>
      </c>
      <c r="F34" s="12">
        <v>0.14779531551838723</v>
      </c>
    </row>
    <row r="35" spans="1:6" ht="12.75" customHeight="1" x14ac:dyDescent="0.2">
      <c r="A35" s="9" t="s">
        <v>35</v>
      </c>
      <c r="B35" s="12">
        <v>1.8606962808888601</v>
      </c>
      <c r="C35" s="12">
        <v>1.8670276119022322</v>
      </c>
      <c r="D35" s="12">
        <v>1.8145753789353898</v>
      </c>
      <c r="E35" s="12">
        <v>1.7941030663215987</v>
      </c>
      <c r="F35" s="12">
        <v>1.8663919861531642</v>
      </c>
    </row>
    <row r="36" spans="1:6" ht="12.75" customHeight="1" x14ac:dyDescent="0.2">
      <c r="A36" s="9" t="s">
        <v>36</v>
      </c>
      <c r="B36" s="12">
        <v>1.859603392707496</v>
      </c>
      <c r="C36" s="12">
        <v>1.8670276119022322</v>
      </c>
      <c r="D36" s="12">
        <v>1.8145753789353898</v>
      </c>
      <c r="E36" s="12">
        <v>1.7941030663215987</v>
      </c>
      <c r="F36" s="12">
        <v>1.8663919861531642</v>
      </c>
    </row>
    <row r="37" spans="1:6" ht="12.75" customHeight="1" x14ac:dyDescent="0.2">
      <c r="A37" s="9" t="s">
        <v>37</v>
      </c>
      <c r="B37" s="12">
        <v>18.694625943899531</v>
      </c>
      <c r="C37" s="12">
        <v>18.433475683047007</v>
      </c>
      <c r="D37" s="12">
        <v>18.017690259010426</v>
      </c>
      <c r="E37" s="12">
        <v>17.724596972903335</v>
      </c>
      <c r="F37" s="12">
        <v>17.405514561087379</v>
      </c>
    </row>
    <row r="38" spans="1:6" ht="12.75" customHeight="1" x14ac:dyDescent="0.2">
      <c r="A38" s="9" t="s">
        <v>38</v>
      </c>
      <c r="B38" s="12">
        <v>13.76958231979793</v>
      </c>
      <c r="C38" s="12">
        <v>13.416056221809344</v>
      </c>
      <c r="D38" s="12">
        <v>13.123058762653725</v>
      </c>
      <c r="E38" s="12">
        <v>12.853141907839893</v>
      </c>
      <c r="F38" s="12">
        <v>12.600121043580536</v>
      </c>
    </row>
    <row r="39" spans="1:6" ht="12.75" customHeight="1" x14ac:dyDescent="0.2">
      <c r="A39" s="16" t="s">
        <v>39</v>
      </c>
      <c r="B39" s="12">
        <v>8.0360335219889945E-2</v>
      </c>
      <c r="C39" s="12">
        <v>6.4641100294010129E-2</v>
      </c>
      <c r="D39" s="12">
        <v>2.7606304066744598E-2</v>
      </c>
      <c r="E39" s="12">
        <v>1.6670816857315564E-2</v>
      </c>
      <c r="F39" s="12">
        <v>2.7149156496177264E-3</v>
      </c>
    </row>
    <row r="40" spans="1:6" ht="12.75" customHeight="1" x14ac:dyDescent="0.2">
      <c r="A40" s="16" t="s">
        <v>40</v>
      </c>
      <c r="B40" s="12">
        <v>0.60264695548358405</v>
      </c>
      <c r="C40" s="12">
        <v>0.59672312368485403</v>
      </c>
      <c r="D40" s="12">
        <v>0.57010488811858351</v>
      </c>
      <c r="E40" s="12">
        <v>0.5619324999166585</v>
      </c>
      <c r="F40" s="12">
        <v>0.55325384256627907</v>
      </c>
    </row>
    <row r="41" spans="1:6" ht="12.75" customHeight="1" x14ac:dyDescent="0.2">
      <c r="A41" s="16" t="s">
        <v>41</v>
      </c>
      <c r="B41" s="12">
        <v>7.9322344626323664</v>
      </c>
      <c r="C41" s="12">
        <v>8.0694233908356416</v>
      </c>
      <c r="D41" s="12">
        <v>8.0583920709648034</v>
      </c>
      <c r="E41" s="12">
        <v>7.9579875279838976</v>
      </c>
      <c r="F41" s="12">
        <v>7.8648305265977516</v>
      </c>
    </row>
    <row r="42" spans="1:6" ht="12.75" customHeight="1" x14ac:dyDescent="0.2">
      <c r="A42" s="16" t="s">
        <v>42</v>
      </c>
      <c r="B42" s="12">
        <v>0.24723324878101471</v>
      </c>
      <c r="C42" s="12">
        <v>0.25548305665375926</v>
      </c>
      <c r="D42" s="12">
        <v>0.23652497471775666</v>
      </c>
      <c r="E42" s="12">
        <v>0.22269704469469032</v>
      </c>
      <c r="F42" s="12">
        <v>0.20345707159932844</v>
      </c>
    </row>
    <row r="43" spans="1:6" ht="12.75" customHeight="1" x14ac:dyDescent="0.2">
      <c r="A43" s="16" t="s">
        <v>43</v>
      </c>
      <c r="B43" s="12">
        <v>1.9345780537363411</v>
      </c>
      <c r="C43" s="12">
        <v>1.869888371067427</v>
      </c>
      <c r="D43" s="12">
        <v>1.850598979461533</v>
      </c>
      <c r="E43" s="12">
        <v>1.7872645958148685</v>
      </c>
      <c r="F43" s="12">
        <v>1.7201911449051872</v>
      </c>
    </row>
    <row r="44" spans="1:6" ht="12.75" customHeight="1" x14ac:dyDescent="0.2">
      <c r="A44" s="18" t="s">
        <v>44</v>
      </c>
      <c r="B44" s="12">
        <v>0.44442712826962749</v>
      </c>
      <c r="C44" s="12">
        <v>0.4345764450817336</v>
      </c>
      <c r="D44" s="12">
        <v>0.42119475776372201</v>
      </c>
      <c r="E44" s="12">
        <v>0.40548707094276371</v>
      </c>
      <c r="F44" s="12">
        <v>0.39321028325296742</v>
      </c>
    </row>
    <row r="45" spans="1:6" ht="12.75" customHeight="1" x14ac:dyDescent="0.2">
      <c r="A45" s="18" t="s">
        <v>45</v>
      </c>
      <c r="B45" s="12">
        <v>1.2490150644157014E-2</v>
      </c>
      <c r="C45" s="12">
        <v>1.1718425833290986E-2</v>
      </c>
      <c r="D45" s="12">
        <v>1.2317125722101889E-2</v>
      </c>
      <c r="E45" s="12">
        <v>1.15514024257039E-2</v>
      </c>
      <c r="F45" s="12">
        <v>1.0987747243316187E-2</v>
      </c>
    </row>
    <row r="46" spans="1:6" ht="12.75" customHeight="1" x14ac:dyDescent="0.2">
      <c r="A46" s="18" t="s">
        <v>46</v>
      </c>
      <c r="B46" s="12">
        <v>0.48320988994883257</v>
      </c>
      <c r="C46" s="12">
        <v>0.47786734898147581</v>
      </c>
      <c r="D46" s="12">
        <v>0.47647995155184703</v>
      </c>
      <c r="E46" s="12">
        <v>0.45683223043385413</v>
      </c>
      <c r="F46" s="12">
        <v>0.44511089957592853</v>
      </c>
    </row>
    <row r="47" spans="1:6" ht="12.75" customHeight="1" x14ac:dyDescent="0.2">
      <c r="A47" s="18" t="s">
        <v>47</v>
      </c>
      <c r="B47" s="12">
        <v>0.43018441819949971</v>
      </c>
      <c r="C47" s="12">
        <v>0.37707080155608308</v>
      </c>
      <c r="D47" s="12">
        <v>0.37318132683092564</v>
      </c>
      <c r="E47" s="12">
        <v>0.35043323044627511</v>
      </c>
      <c r="F47" s="12">
        <v>0.33010645019068874</v>
      </c>
    </row>
    <row r="48" spans="1:6" ht="12.75" customHeight="1" x14ac:dyDescent="0.2">
      <c r="A48" s="18" t="s">
        <v>48</v>
      </c>
      <c r="B48" s="12">
        <v>0.31715840070935053</v>
      </c>
      <c r="C48" s="12">
        <v>0.32912842382212792</v>
      </c>
      <c r="D48" s="12">
        <v>0.32552950443213285</v>
      </c>
      <c r="E48" s="12">
        <v>0.32546916356331529</v>
      </c>
      <c r="F48" s="12">
        <v>0.31488353029818933</v>
      </c>
    </row>
    <row r="49" spans="1:6" ht="12.75" customHeight="1" x14ac:dyDescent="0.2">
      <c r="A49" s="18" t="s">
        <v>49</v>
      </c>
      <c r="B49" s="12">
        <v>0.24710806596487359</v>
      </c>
      <c r="C49" s="12">
        <v>0.23952692579271534</v>
      </c>
      <c r="D49" s="12">
        <v>0.24189631316080354</v>
      </c>
      <c r="E49" s="12">
        <v>0.23749149800295657</v>
      </c>
      <c r="F49" s="12">
        <v>0.225892234344097</v>
      </c>
    </row>
    <row r="50" spans="1:6" ht="12.75" customHeight="1" x14ac:dyDescent="0.2">
      <c r="A50" s="16" t="s">
        <v>50</v>
      </c>
      <c r="B50" s="12">
        <v>2.2484169999952175</v>
      </c>
      <c r="C50" s="12">
        <v>2.0912080992805091</v>
      </c>
      <c r="D50" s="12">
        <v>1.8796028873148094</v>
      </c>
      <c r="E50" s="12">
        <v>1.8374494553782434</v>
      </c>
      <c r="F50" s="12">
        <v>1.7942815281580267</v>
      </c>
    </row>
    <row r="51" spans="1:6" ht="12.75" customHeight="1" x14ac:dyDescent="0.2">
      <c r="A51" s="9" t="s">
        <v>51</v>
      </c>
      <c r="B51" s="12">
        <v>4.925043624101602</v>
      </c>
      <c r="C51" s="12">
        <v>5.0174194612376652</v>
      </c>
      <c r="D51" s="12">
        <v>4.8946314963567019</v>
      </c>
      <c r="E51" s="12">
        <v>4.8714550650634401</v>
      </c>
      <c r="F51" s="12">
        <v>4.8053935175068423</v>
      </c>
    </row>
    <row r="52" spans="1:6" ht="12.75" customHeight="1" x14ac:dyDescent="0.2">
      <c r="A52" s="9" t="s">
        <v>52</v>
      </c>
      <c r="B52" s="12">
        <v>1.505769239965894</v>
      </c>
      <c r="C52" s="12">
        <v>2.0119850737972422</v>
      </c>
      <c r="D52" s="12">
        <v>2.4136115892526142</v>
      </c>
      <c r="E52" s="12">
        <v>2.0473743916495248</v>
      </c>
      <c r="F52" s="12">
        <v>1.7891186396232817</v>
      </c>
    </row>
    <row r="53" spans="1:6" ht="12.75" customHeight="1" x14ac:dyDescent="0.2">
      <c r="A53" s="19" t="s">
        <v>53</v>
      </c>
      <c r="B53" s="12">
        <v>0.78255294740830761</v>
      </c>
      <c r="C53" s="12">
        <v>0.8904537631238526</v>
      </c>
      <c r="D53" s="12">
        <v>0.90149403448858567</v>
      </c>
      <c r="E53" s="12">
        <v>0.83956634834723276</v>
      </c>
      <c r="F53" s="12">
        <v>0.82110876125665011</v>
      </c>
    </row>
    <row r="54" spans="1:6" ht="12.75" customHeight="1" x14ac:dyDescent="0.2">
      <c r="A54" s="19" t="s">
        <v>54</v>
      </c>
      <c r="B54" s="12">
        <v>6.2865685027094345E-2</v>
      </c>
      <c r="C54" s="12">
        <v>6.3601197896317171E-2</v>
      </c>
      <c r="D54" s="12">
        <v>6.5364041869094863E-2</v>
      </c>
      <c r="E54" s="12">
        <v>5.5594978206811328E-2</v>
      </c>
      <c r="F54" s="12">
        <v>5.6170503502055644E-2</v>
      </c>
    </row>
    <row r="55" spans="1:6" ht="12.75" customHeight="1" x14ac:dyDescent="0.2">
      <c r="A55" s="7" t="s">
        <v>55</v>
      </c>
      <c r="B55" s="15">
        <v>2.7711016734832694</v>
      </c>
      <c r="C55" s="15">
        <v>1.4087704381752746</v>
      </c>
      <c r="D55" s="15">
        <v>1.9680148541395228</v>
      </c>
      <c r="E55" s="15">
        <v>1.2742282926351423</v>
      </c>
      <c r="F55" s="15">
        <v>0.63492755502561238</v>
      </c>
    </row>
    <row r="56" spans="1:6" ht="12.75" customHeight="1" x14ac:dyDescent="0.2">
      <c r="A56" s="9" t="s">
        <v>56</v>
      </c>
      <c r="B56" s="12">
        <v>1.8652591242097658</v>
      </c>
      <c r="C56" s="12">
        <v>0.92866983371522227</v>
      </c>
      <c r="D56" s="12">
        <v>1.2231091925270878</v>
      </c>
      <c r="E56" s="12">
        <v>0.70607396750956331</v>
      </c>
      <c r="F56" s="12">
        <v>0.50372698185760012</v>
      </c>
    </row>
    <row r="57" spans="1:6" ht="12.75" customHeight="1" x14ac:dyDescent="0.2">
      <c r="A57" s="9" t="s">
        <v>57</v>
      </c>
      <c r="B57" s="12">
        <v>0.90584254927350349</v>
      </c>
      <c r="C57" s="12">
        <v>0.48010060446005232</v>
      </c>
      <c r="D57" s="12">
        <v>0.74490566161243521</v>
      </c>
      <c r="E57" s="12">
        <v>0.56815432512557884</v>
      </c>
      <c r="F57" s="12">
        <v>0.1312005731680122</v>
      </c>
    </row>
    <row r="58" spans="1:6" ht="12.75" customHeight="1" x14ac:dyDescent="0.2">
      <c r="A58" s="20" t="s">
        <v>58</v>
      </c>
      <c r="B58" s="21">
        <v>-4.5432965164576</v>
      </c>
      <c r="C58" s="21">
        <v>-2.9799594640839056</v>
      </c>
      <c r="D58" s="21">
        <v>-2.8299985372010998</v>
      </c>
      <c r="E58" s="21">
        <v>-3.1722914638684854</v>
      </c>
      <c r="F58" s="21">
        <v>-2.60873587314649</v>
      </c>
    </row>
    <row r="59" spans="1:6" ht="12.75" customHeight="1" x14ac:dyDescent="0.2">
      <c r="A59" s="22" t="s">
        <v>59</v>
      </c>
      <c r="B59" s="22"/>
      <c r="C59" s="23"/>
      <c r="D59" s="23"/>
      <c r="E59" s="23">
        <v>0.60229130542840525</v>
      </c>
      <c r="F59" s="23">
        <v>1.1087354003106615</v>
      </c>
    </row>
    <row r="60" spans="1:6" ht="12.75" customHeight="1" x14ac:dyDescent="0.2">
      <c r="A60" s="24" t="s">
        <v>61</v>
      </c>
      <c r="B60" s="24"/>
      <c r="C60" s="25"/>
      <c r="D60" s="25"/>
      <c r="E60" s="26">
        <v>-2.57000015844008</v>
      </c>
      <c r="F60" s="26">
        <v>-1.5000004728358285</v>
      </c>
    </row>
    <row r="61" spans="1:6" ht="12.75" customHeight="1" x14ac:dyDescent="0.2">
      <c r="A61" s="998" t="s">
        <v>60</v>
      </c>
      <c r="B61" s="998"/>
      <c r="C61" s="998"/>
      <c r="D61" s="998"/>
      <c r="E61" s="998"/>
      <c r="F61" s="998"/>
    </row>
  </sheetData>
  <mergeCells count="2">
    <mergeCell ref="A1:F1"/>
    <mergeCell ref="A61:F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sqref="A1:E1"/>
    </sheetView>
  </sheetViews>
  <sheetFormatPr defaultRowHeight="12.75" customHeight="1" x14ac:dyDescent="0.25"/>
  <cols>
    <col min="1" max="1" width="51.42578125" customWidth="1"/>
    <col min="8" max="8" width="12.85546875" customWidth="1"/>
  </cols>
  <sheetData>
    <row r="1" spans="1:12" ht="12.75" customHeight="1" x14ac:dyDescent="0.25">
      <c r="A1" s="956" t="s">
        <v>150</v>
      </c>
      <c r="B1" s="956"/>
      <c r="C1" s="956"/>
      <c r="D1" s="956"/>
      <c r="E1" s="956"/>
      <c r="H1" s="122" t="s">
        <v>166</v>
      </c>
      <c r="I1" s="122"/>
      <c r="J1" s="122"/>
      <c r="K1" s="122"/>
      <c r="L1" s="122"/>
    </row>
    <row r="2" spans="1:12" ht="12.75" customHeight="1" x14ac:dyDescent="0.25">
      <c r="A2" s="69"/>
      <c r="B2" s="69">
        <v>2013</v>
      </c>
      <c r="C2" s="69">
        <v>2014</v>
      </c>
      <c r="D2" s="69">
        <v>2015</v>
      </c>
      <c r="E2" s="69">
        <v>2016</v>
      </c>
      <c r="H2" s="69"/>
      <c r="I2" s="69">
        <v>2013</v>
      </c>
      <c r="J2" s="69">
        <v>2014</v>
      </c>
      <c r="K2" s="69">
        <v>2015</v>
      </c>
    </row>
    <row r="3" spans="1:12" ht="12.75" customHeight="1" x14ac:dyDescent="0.25">
      <c r="A3" s="71" t="s">
        <v>146</v>
      </c>
      <c r="B3" s="110">
        <f>I5</f>
        <v>-2.9399584251019872</v>
      </c>
      <c r="C3" s="110">
        <f t="shared" ref="C3:D3" si="0">J5</f>
        <v>-2.4400507520355013</v>
      </c>
      <c r="D3" s="110">
        <f t="shared" si="0"/>
        <v>-1.9400412302488652</v>
      </c>
      <c r="E3" s="110"/>
      <c r="H3" s="123" t="s">
        <v>164</v>
      </c>
      <c r="I3" s="124">
        <v>-2186.5</v>
      </c>
      <c r="J3" s="124">
        <v>-1913.5</v>
      </c>
      <c r="K3" s="124">
        <v>-1608.3</v>
      </c>
    </row>
    <row r="4" spans="1:12" ht="12.75" customHeight="1" x14ac:dyDescent="0.25">
      <c r="A4" s="71" t="s">
        <v>147</v>
      </c>
      <c r="B4" s="110">
        <f>I12</f>
        <v>-2.940020214823166</v>
      </c>
      <c r="C4" s="110">
        <f t="shared" ref="C4:E4" si="1">J12</f>
        <v>-2.600000960218606</v>
      </c>
      <c r="D4" s="110">
        <f t="shared" si="1"/>
        <v>-2.0000003426422412</v>
      </c>
      <c r="E4" s="110">
        <f t="shared" si="1"/>
        <v>-1.2900007395445965</v>
      </c>
      <c r="H4" s="123" t="s">
        <v>165</v>
      </c>
      <c r="I4" s="124">
        <v>74371.8</v>
      </c>
      <c r="J4" s="124">
        <v>78420.5</v>
      </c>
      <c r="K4" s="124">
        <v>82900.3</v>
      </c>
    </row>
    <row r="5" spans="1:12" ht="12.75" customHeight="1" x14ac:dyDescent="0.25">
      <c r="A5" s="71" t="s">
        <v>170</v>
      </c>
      <c r="B5" s="110">
        <f>I19</f>
        <v>-2.97999906832213</v>
      </c>
      <c r="C5" s="110">
        <f t="shared" ref="C5:E5" si="2">J19</f>
        <v>-2.8300504800554291</v>
      </c>
      <c r="D5" s="110">
        <f t="shared" si="2"/>
        <v>-2.5700270065515429</v>
      </c>
      <c r="E5" s="110">
        <f t="shared" si="2"/>
        <v>-1.5000269336892569</v>
      </c>
      <c r="H5" s="127" t="s">
        <v>169</v>
      </c>
      <c r="I5" s="128">
        <f>I3/I4*100</f>
        <v>-2.9399584251019872</v>
      </c>
      <c r="J5" s="128">
        <f t="shared" ref="J5:K5" si="3">J3/J4*100</f>
        <v>-2.4400507520355013</v>
      </c>
      <c r="K5" s="128">
        <f t="shared" si="3"/>
        <v>-1.9400412302488652</v>
      </c>
    </row>
    <row r="6" spans="1:12" ht="12.75" customHeight="1" x14ac:dyDescent="0.25">
      <c r="A6" s="108" t="s">
        <v>148</v>
      </c>
      <c r="B6" s="111">
        <f>B5-B3</f>
        <v>-4.004064322014278E-2</v>
      </c>
      <c r="C6" s="111">
        <f t="shared" ref="C6:D6" si="4">C5-C3</f>
        <v>-0.38999972801992788</v>
      </c>
      <c r="D6" s="111">
        <f t="shared" si="4"/>
        <v>-0.62998577630267771</v>
      </c>
      <c r="E6" s="111"/>
      <c r="L6" s="55"/>
    </row>
    <row r="7" spans="1:12" ht="12.75" customHeight="1" x14ac:dyDescent="0.25">
      <c r="A7" s="109" t="s">
        <v>149</v>
      </c>
      <c r="B7" s="112">
        <f>B5-B4</f>
        <v>-3.9978853498964018E-2</v>
      </c>
      <c r="C7" s="112">
        <f t="shared" ref="C7:E7" si="5">C5-C4</f>
        <v>-0.23004951983682309</v>
      </c>
      <c r="D7" s="112">
        <f t="shared" si="5"/>
        <v>-0.57002666390930168</v>
      </c>
      <c r="E7" s="112">
        <f t="shared" si="5"/>
        <v>-0.21002619414466039</v>
      </c>
      <c r="L7" s="55"/>
    </row>
    <row r="8" spans="1:12" ht="12.75" customHeight="1" x14ac:dyDescent="0.25">
      <c r="A8" s="957" t="s">
        <v>151</v>
      </c>
      <c r="B8" s="957"/>
      <c r="C8" s="957"/>
      <c r="D8" s="957"/>
      <c r="E8" s="957"/>
      <c r="H8" s="122" t="s">
        <v>167</v>
      </c>
      <c r="I8" s="122"/>
      <c r="J8" s="122"/>
      <c r="K8" s="122"/>
      <c r="L8" s="55"/>
    </row>
    <row r="9" spans="1:12" ht="12.75" customHeight="1" x14ac:dyDescent="0.25">
      <c r="H9" s="69"/>
      <c r="I9" s="69">
        <v>2013</v>
      </c>
      <c r="J9" s="69">
        <v>2014</v>
      </c>
      <c r="K9" s="69">
        <v>2015</v>
      </c>
      <c r="L9" s="69">
        <v>2016</v>
      </c>
    </row>
    <row r="10" spans="1:12" ht="12.75" customHeight="1" x14ac:dyDescent="0.25">
      <c r="H10" s="123" t="s">
        <v>164</v>
      </c>
      <c r="I10" s="124">
        <v>-2170.5</v>
      </c>
      <c r="J10" s="124">
        <v>-2014.5419999999988</v>
      </c>
      <c r="K10" s="124">
        <v>-1634.3579999999961</v>
      </c>
      <c r="L10" s="124">
        <v>-1113.398000000002</v>
      </c>
    </row>
    <row r="11" spans="1:12" ht="12.75" customHeight="1" x14ac:dyDescent="0.25">
      <c r="B11" s="125"/>
      <c r="C11" s="125"/>
      <c r="D11" s="125"/>
      <c r="E11" s="125"/>
      <c r="H11" s="123" t="s">
        <v>165</v>
      </c>
      <c r="I11" s="124">
        <v>73826.023000000001</v>
      </c>
      <c r="J11" s="124">
        <v>77482.356</v>
      </c>
      <c r="K11" s="124">
        <v>81717.885999999999</v>
      </c>
      <c r="L11" s="124">
        <v>86309.873000000007</v>
      </c>
    </row>
    <row r="12" spans="1:12" ht="12.75" customHeight="1" x14ac:dyDescent="0.25">
      <c r="B12" s="125"/>
      <c r="C12" s="125"/>
      <c r="D12" s="125"/>
      <c r="E12" s="125"/>
      <c r="H12" s="127" t="s">
        <v>169</v>
      </c>
      <c r="I12" s="128">
        <f>I10/I11*100</f>
        <v>-2.940020214823166</v>
      </c>
      <c r="J12" s="128">
        <f t="shared" ref="J12:L12" si="6">J10/J11*100</f>
        <v>-2.600000960218606</v>
      </c>
      <c r="K12" s="128">
        <f t="shared" si="6"/>
        <v>-2.0000003426422412</v>
      </c>
      <c r="L12" s="128">
        <f t="shared" si="6"/>
        <v>-1.2900007395445965</v>
      </c>
    </row>
    <row r="13" spans="1:12" ht="12.75" customHeight="1" x14ac:dyDescent="0.25">
      <c r="B13" s="125"/>
      <c r="C13" s="125"/>
      <c r="D13" s="125"/>
      <c r="E13" s="125"/>
      <c r="L13" s="55"/>
    </row>
    <row r="14" spans="1:12" ht="12.75" customHeight="1" x14ac:dyDescent="0.25">
      <c r="B14" s="125"/>
      <c r="C14" s="125"/>
      <c r="D14" s="125"/>
      <c r="E14" s="125"/>
      <c r="L14" s="55"/>
    </row>
    <row r="15" spans="1:12" ht="12.75" customHeight="1" x14ac:dyDescent="0.25">
      <c r="B15" s="125"/>
      <c r="C15" s="125"/>
      <c r="D15" s="125"/>
      <c r="E15" s="125"/>
      <c r="H15" s="122" t="s">
        <v>168</v>
      </c>
      <c r="I15" s="122"/>
      <c r="J15" s="122"/>
      <c r="K15" s="122"/>
      <c r="L15" s="55"/>
    </row>
    <row r="16" spans="1:12" ht="12.75" customHeight="1" x14ac:dyDescent="0.25">
      <c r="H16" s="69"/>
      <c r="I16" s="69">
        <v>2013</v>
      </c>
      <c r="J16" s="69">
        <v>2014</v>
      </c>
      <c r="K16" s="69">
        <v>2015</v>
      </c>
      <c r="L16" s="69">
        <v>2016</v>
      </c>
    </row>
    <row r="17" spans="8:12" ht="12.75" customHeight="1" x14ac:dyDescent="0.25">
      <c r="H17" s="123" t="s">
        <v>164</v>
      </c>
      <c r="I17" s="124">
        <v>-2175</v>
      </c>
      <c r="J17" s="124">
        <v>-2144.4</v>
      </c>
      <c r="K17" s="124">
        <v>-2042.2</v>
      </c>
      <c r="L17" s="124">
        <v>-1253.0999999999999</v>
      </c>
    </row>
    <row r="18" spans="8:12" ht="12.75" customHeight="1" x14ac:dyDescent="0.25">
      <c r="H18" s="123" t="s">
        <v>165</v>
      </c>
      <c r="I18" s="124">
        <v>72986.600000000006</v>
      </c>
      <c r="J18" s="124">
        <v>75772.5</v>
      </c>
      <c r="K18" s="124">
        <v>79462.2</v>
      </c>
      <c r="L18" s="124">
        <v>83538.5</v>
      </c>
    </row>
    <row r="19" spans="8:12" ht="12.75" customHeight="1" x14ac:dyDescent="0.25">
      <c r="H19" s="127" t="s">
        <v>169</v>
      </c>
      <c r="I19" s="128">
        <f>I17/I18*100</f>
        <v>-2.97999906832213</v>
      </c>
      <c r="J19" s="128">
        <f t="shared" ref="J19:L19" si="7">J17/J18*100</f>
        <v>-2.8300504800554291</v>
      </c>
      <c r="K19" s="128">
        <f t="shared" si="7"/>
        <v>-2.5700270065515429</v>
      </c>
      <c r="L19" s="128">
        <f t="shared" si="7"/>
        <v>-1.5000269336892569</v>
      </c>
    </row>
    <row r="20" spans="8:12" ht="12.75" customHeight="1" x14ac:dyDescent="0.25">
      <c r="L20" s="55"/>
    </row>
    <row r="22" spans="8:12" ht="12.75" customHeight="1" x14ac:dyDescent="0.25">
      <c r="I22" s="126"/>
      <c r="J22" s="126"/>
      <c r="K22" s="126"/>
    </row>
    <row r="23" spans="8:12" ht="12.75" customHeight="1" x14ac:dyDescent="0.25">
      <c r="I23" s="126"/>
      <c r="J23" s="126"/>
      <c r="K23" s="126"/>
      <c r="L23" s="126"/>
    </row>
    <row r="25" spans="8:12" ht="12.75" customHeight="1" x14ac:dyDescent="0.25">
      <c r="I25" s="125"/>
      <c r="J25" s="125"/>
      <c r="K25" s="125"/>
      <c r="L25" s="125"/>
    </row>
  </sheetData>
  <mergeCells count="2">
    <mergeCell ref="A1:E1"/>
    <mergeCell ref="A8:E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workbookViewId="0">
      <selection sqref="A1:H1"/>
    </sheetView>
  </sheetViews>
  <sheetFormatPr defaultRowHeight="12.75" customHeight="1" x14ac:dyDescent="0.25"/>
  <cols>
    <col min="1" max="1" width="45.85546875" bestFit="1" customWidth="1"/>
  </cols>
  <sheetData>
    <row r="1" spans="1:8" ht="12.75" customHeight="1" x14ac:dyDescent="0.25">
      <c r="A1" s="1037" t="s">
        <v>976</v>
      </c>
      <c r="B1" s="1037"/>
      <c r="C1" s="1037"/>
      <c r="D1" s="1037"/>
      <c r="E1" s="1037"/>
      <c r="F1" s="1037"/>
      <c r="G1" s="1037"/>
      <c r="H1" s="1037"/>
    </row>
    <row r="2" spans="1:8" ht="12.75" customHeight="1" x14ac:dyDescent="0.25">
      <c r="A2" s="780"/>
      <c r="B2" s="1038" t="s">
        <v>977</v>
      </c>
      <c r="C2" s="1038"/>
      <c r="D2" s="1038"/>
      <c r="E2" s="1039"/>
      <c r="F2" s="1040" t="s">
        <v>978</v>
      </c>
      <c r="G2" s="1038"/>
      <c r="H2" s="1038"/>
    </row>
    <row r="3" spans="1:8" ht="12.75" customHeight="1" x14ac:dyDescent="0.25">
      <c r="A3" s="780"/>
      <c r="B3" s="781" t="s">
        <v>0</v>
      </c>
      <c r="C3" s="781" t="s">
        <v>1</v>
      </c>
      <c r="D3" s="781" t="s">
        <v>2</v>
      </c>
      <c r="E3" s="781" t="s">
        <v>3</v>
      </c>
      <c r="F3" s="795">
        <v>2014</v>
      </c>
      <c r="G3" s="781">
        <v>2015</v>
      </c>
      <c r="H3" s="781">
        <v>2016</v>
      </c>
    </row>
    <row r="4" spans="1:8" ht="12.75" customHeight="1" x14ac:dyDescent="0.25">
      <c r="A4" s="782" t="s">
        <v>24</v>
      </c>
      <c r="B4" s="783">
        <v>26187.463</v>
      </c>
      <c r="C4" s="783">
        <v>27875.39</v>
      </c>
      <c r="D4" s="783">
        <v>27623.319999999996</v>
      </c>
      <c r="E4" s="783">
        <v>28247.035999999996</v>
      </c>
      <c r="F4" s="796">
        <v>6.445553736916021</v>
      </c>
      <c r="G4" s="783">
        <v>-0.90427434378498317</v>
      </c>
      <c r="H4" s="783">
        <v>2.2579327901208091</v>
      </c>
    </row>
    <row r="5" spans="1:8" ht="12.75" customHeight="1" x14ac:dyDescent="0.25">
      <c r="A5" s="782" t="s">
        <v>957</v>
      </c>
      <c r="B5" s="783">
        <v>21411.657999999999</v>
      </c>
      <c r="C5" s="783">
        <v>22555.354999999996</v>
      </c>
      <c r="D5" s="783">
        <v>22329.356</v>
      </c>
      <c r="E5" s="783">
        <v>22826.93</v>
      </c>
      <c r="F5" s="796">
        <v>5.3414686522640809</v>
      </c>
      <c r="G5" s="783">
        <v>-1.0019749190380511</v>
      </c>
      <c r="H5" s="783">
        <v>2.2283401276776749</v>
      </c>
    </row>
    <row r="6" spans="1:8" ht="12.75" customHeight="1" x14ac:dyDescent="0.25">
      <c r="A6" s="784" t="s">
        <v>63</v>
      </c>
      <c r="B6" s="785">
        <v>9493.8610000000044</v>
      </c>
      <c r="C6" s="785">
        <v>9846.6249999999982</v>
      </c>
      <c r="D6" s="785">
        <v>9432.2289999999994</v>
      </c>
      <c r="E6" s="785">
        <v>9602.2369999999974</v>
      </c>
      <c r="F6" s="797">
        <v>3.7157063917408584</v>
      </c>
      <c r="G6" s="785">
        <v>-4.2085079913168126</v>
      </c>
      <c r="H6" s="785">
        <v>1.802415950672942</v>
      </c>
    </row>
    <row r="7" spans="1:8" ht="12.75" customHeight="1" x14ac:dyDescent="0.25">
      <c r="A7" s="786" t="s">
        <v>26</v>
      </c>
      <c r="B7" s="787">
        <v>4794.3640000000005</v>
      </c>
      <c r="C7" s="787">
        <v>4943.9059999999999</v>
      </c>
      <c r="D7" s="787">
        <v>4829.7119999999995</v>
      </c>
      <c r="E7" s="787">
        <v>4889.7949999999992</v>
      </c>
      <c r="F7" s="798">
        <v>3.1191207008896216</v>
      </c>
      <c r="G7" s="787">
        <v>-2.3097931069077871</v>
      </c>
      <c r="H7" s="787">
        <v>1.2440286294503666</v>
      </c>
    </row>
    <row r="8" spans="1:8" ht="12.75" customHeight="1" x14ac:dyDescent="0.25">
      <c r="A8" s="786" t="s">
        <v>64</v>
      </c>
      <c r="B8" s="787">
        <v>3529.5030000000002</v>
      </c>
      <c r="C8" s="787">
        <v>3624.2360000000003</v>
      </c>
      <c r="D8" s="787">
        <v>3549.223</v>
      </c>
      <c r="E8" s="787">
        <v>3595.4070000000002</v>
      </c>
      <c r="F8" s="798">
        <v>2.6840322844321252</v>
      </c>
      <c r="G8" s="787">
        <v>-2.0697603577692014</v>
      </c>
      <c r="H8" s="787">
        <v>1.3012425536518935</v>
      </c>
    </row>
    <row r="9" spans="1:8" ht="12.75" customHeight="1" x14ac:dyDescent="0.25">
      <c r="A9" s="786" t="s">
        <v>65</v>
      </c>
      <c r="B9" s="787">
        <v>1264.8610000000003</v>
      </c>
      <c r="C9" s="787">
        <v>1319.6699999999996</v>
      </c>
      <c r="D9" s="787">
        <v>1280.4889999999996</v>
      </c>
      <c r="E9" s="787">
        <v>1294.387999999999</v>
      </c>
      <c r="F9" s="798">
        <v>4.3332034112838702</v>
      </c>
      <c r="G9" s="787">
        <v>-2.9689998257140027</v>
      </c>
      <c r="H9" s="787">
        <v>1.0854447012039525</v>
      </c>
    </row>
    <row r="10" spans="1:8" ht="12.75" customHeight="1" x14ac:dyDescent="0.25">
      <c r="A10" s="786" t="s">
        <v>27</v>
      </c>
      <c r="B10" s="787">
        <v>2844.4189999999999</v>
      </c>
      <c r="C10" s="787">
        <v>3005.78</v>
      </c>
      <c r="D10" s="787">
        <v>2700.7740000000003</v>
      </c>
      <c r="E10" s="787">
        <v>2741.9789999999994</v>
      </c>
      <c r="F10" s="798">
        <v>5.6728984020989914</v>
      </c>
      <c r="G10" s="787">
        <v>-10.147316170844167</v>
      </c>
      <c r="H10" s="787">
        <v>1.5256737513023699</v>
      </c>
    </row>
    <row r="11" spans="1:8" ht="12.75" customHeight="1" x14ac:dyDescent="0.25">
      <c r="A11" s="786" t="s">
        <v>28</v>
      </c>
      <c r="B11" s="787">
        <v>21.635999999999999</v>
      </c>
      <c r="C11" s="787">
        <v>22.806000000000001</v>
      </c>
      <c r="D11" s="787">
        <v>23.277000000000001</v>
      </c>
      <c r="E11" s="787">
        <v>23.53</v>
      </c>
      <c r="F11" s="798">
        <v>5.4076539101497678</v>
      </c>
      <c r="G11" s="787">
        <v>2.0652459878979235</v>
      </c>
      <c r="H11" s="787">
        <v>1.0869098251492959</v>
      </c>
    </row>
    <row r="12" spans="1:8" ht="12.75" customHeight="1" x14ac:dyDescent="0.25">
      <c r="A12" s="786" t="s">
        <v>29</v>
      </c>
      <c r="B12" s="787">
        <v>817.49900000000002</v>
      </c>
      <c r="C12" s="787">
        <v>840.42100000000005</v>
      </c>
      <c r="D12" s="787">
        <v>840.52100000000007</v>
      </c>
      <c r="E12" s="787">
        <v>855.87400000000002</v>
      </c>
      <c r="F12" s="798">
        <v>2.8039178029575673</v>
      </c>
      <c r="G12" s="787">
        <v>1.1898798340359562E-2</v>
      </c>
      <c r="H12" s="787">
        <v>1.8266051651297133</v>
      </c>
    </row>
    <row r="13" spans="1:8" ht="12.75" customHeight="1" x14ac:dyDescent="0.25">
      <c r="A13" s="786" t="s">
        <v>30</v>
      </c>
      <c r="B13" s="787">
        <v>17.48399999999998</v>
      </c>
      <c r="C13" s="787">
        <v>7.3599999999999852</v>
      </c>
      <c r="D13" s="787">
        <v>7.3580000000000041</v>
      </c>
      <c r="E13" s="787">
        <v>7.3589999999999947</v>
      </c>
      <c r="F13" s="798">
        <v>-57.90436970944868</v>
      </c>
      <c r="G13" s="787">
        <v>-2.7173913043221365E-2</v>
      </c>
      <c r="H13" s="787">
        <v>1.3590649632932994E-2</v>
      </c>
    </row>
    <row r="14" spans="1:8" ht="12.75" customHeight="1" x14ac:dyDescent="0.25">
      <c r="A14" s="786" t="s">
        <v>31</v>
      </c>
      <c r="B14" s="787">
        <v>690.56799999999998</v>
      </c>
      <c r="C14" s="787">
        <v>703.05200000000002</v>
      </c>
      <c r="D14" s="787">
        <v>709.40099999999995</v>
      </c>
      <c r="E14" s="787">
        <v>725.51099999999997</v>
      </c>
      <c r="F14" s="798">
        <v>1.8077872128450911</v>
      </c>
      <c r="G14" s="787">
        <v>0.90306264685968696</v>
      </c>
      <c r="H14" s="787">
        <v>2.2709299817733619</v>
      </c>
    </row>
    <row r="15" spans="1:8" ht="12.75" customHeight="1" x14ac:dyDescent="0.25">
      <c r="A15" s="788" t="s">
        <v>32</v>
      </c>
      <c r="B15" s="787">
        <v>465</v>
      </c>
      <c r="C15" s="787">
        <v>477.5</v>
      </c>
      <c r="D15" s="787">
        <v>477.99900000000002</v>
      </c>
      <c r="E15" s="787">
        <v>477.87799999999999</v>
      </c>
      <c r="F15" s="798">
        <v>2.6881720430107503</v>
      </c>
      <c r="G15" s="787">
        <v>0.10450261780106107</v>
      </c>
      <c r="H15" s="787">
        <v>-2.5313860489251105E-2</v>
      </c>
    </row>
    <row r="16" spans="1:8" ht="12.75" customHeight="1" x14ac:dyDescent="0.25">
      <c r="A16" s="788" t="s">
        <v>33</v>
      </c>
      <c r="B16" s="787">
        <v>219.56799999999998</v>
      </c>
      <c r="C16" s="787">
        <v>224.55200000000002</v>
      </c>
      <c r="D16" s="787">
        <v>230.40199999999993</v>
      </c>
      <c r="E16" s="787">
        <v>246.63299999999998</v>
      </c>
      <c r="F16" s="798">
        <v>2.2699118268600271</v>
      </c>
      <c r="G16" s="787">
        <v>2.6051872172146773</v>
      </c>
      <c r="H16" s="787">
        <v>7.0446437096900461</v>
      </c>
    </row>
    <row r="17" spans="1:8" ht="12.75" customHeight="1" x14ac:dyDescent="0.25">
      <c r="A17" s="786" t="s">
        <v>34</v>
      </c>
      <c r="B17" s="787">
        <v>109.44700000000012</v>
      </c>
      <c r="C17" s="787">
        <v>130.00900000000001</v>
      </c>
      <c r="D17" s="787">
        <v>123.76200000000006</v>
      </c>
      <c r="E17" s="787">
        <v>123.00400000000002</v>
      </c>
      <c r="F17" s="798">
        <v>18.787175527880962</v>
      </c>
      <c r="G17" s="787">
        <v>-4.805051957941342</v>
      </c>
      <c r="H17" s="787">
        <v>-0.61246586189624974</v>
      </c>
    </row>
    <row r="18" spans="1:8" ht="12.75" customHeight="1" x14ac:dyDescent="0.25">
      <c r="A18" s="786" t="s">
        <v>37</v>
      </c>
      <c r="B18" s="787">
        <v>342.08500000000276</v>
      </c>
      <c r="C18" s="787">
        <v>379.03600000000006</v>
      </c>
      <c r="D18" s="787">
        <v>372.78900000000067</v>
      </c>
      <c r="E18" s="787">
        <v>385.43999999999869</v>
      </c>
      <c r="F18" s="798">
        <v>10.801701331539526</v>
      </c>
      <c r="G18" s="787">
        <v>-1.6481284099661764</v>
      </c>
      <c r="H18" s="787">
        <v>3.3936087169948781</v>
      </c>
    </row>
    <row r="19" spans="1:8" ht="12.75" customHeight="1" x14ac:dyDescent="0.25">
      <c r="A19" s="789" t="s">
        <v>52</v>
      </c>
      <c r="B19" s="790">
        <v>673.85799999999995</v>
      </c>
      <c r="C19" s="790">
        <v>654.67600000000016</v>
      </c>
      <c r="D19" s="790">
        <v>665.15599999999995</v>
      </c>
      <c r="E19" s="790">
        <v>705.61900000000014</v>
      </c>
      <c r="F19" s="799">
        <v>-2.8465937927574902</v>
      </c>
      <c r="G19" s="790">
        <v>1.6007918420714695</v>
      </c>
      <c r="H19" s="790">
        <v>6.0832346096254319</v>
      </c>
    </row>
    <row r="20" spans="1:8" ht="12.75" customHeight="1" x14ac:dyDescent="0.25">
      <c r="A20" s="784" t="s">
        <v>66</v>
      </c>
      <c r="B20" s="785">
        <v>11610.140999999998</v>
      </c>
      <c r="C20" s="785">
        <v>11890.194</v>
      </c>
      <c r="D20" s="785">
        <v>12285.33</v>
      </c>
      <c r="E20" s="785">
        <v>12702.875000000002</v>
      </c>
      <c r="F20" s="797">
        <v>2.412141247897015</v>
      </c>
      <c r="G20" s="785">
        <v>3.3232090241757328</v>
      </c>
      <c r="H20" s="785">
        <v>3.398728402086082</v>
      </c>
    </row>
    <row r="21" spans="1:8" ht="12.75" customHeight="1" x14ac:dyDescent="0.25">
      <c r="A21" s="786" t="s">
        <v>37</v>
      </c>
      <c r="B21" s="787">
        <v>11563.719999999998</v>
      </c>
      <c r="C21" s="787">
        <v>11840.665999999999</v>
      </c>
      <c r="D21" s="787">
        <v>12241.153</v>
      </c>
      <c r="E21" s="787">
        <v>12655.951000000001</v>
      </c>
      <c r="F21" s="798">
        <v>2.3949559484318428</v>
      </c>
      <c r="G21" s="787">
        <v>3.3823012996059498</v>
      </c>
      <c r="H21" s="787">
        <v>3.3885533495088271</v>
      </c>
    </row>
    <row r="22" spans="1:8" ht="12.75" customHeight="1" x14ac:dyDescent="0.25">
      <c r="A22" s="786" t="s">
        <v>38</v>
      </c>
      <c r="B22" s="787">
        <v>8243.7099999999991</v>
      </c>
      <c r="C22" s="787">
        <v>8510.9149999999991</v>
      </c>
      <c r="D22" s="787">
        <v>8742.9760000000006</v>
      </c>
      <c r="E22" s="787">
        <v>9027.0370000000003</v>
      </c>
      <c r="F22" s="798">
        <v>3.2413197455999798</v>
      </c>
      <c r="G22" s="787">
        <v>2.7266281005039028</v>
      </c>
      <c r="H22" s="787">
        <v>3.2490195558125601</v>
      </c>
    </row>
    <row r="23" spans="1:8" ht="12.75" customHeight="1" x14ac:dyDescent="0.25">
      <c r="A23" s="788" t="s">
        <v>39</v>
      </c>
      <c r="B23" s="787">
        <v>25.152999999999992</v>
      </c>
      <c r="C23" s="787">
        <v>12.379999999999999</v>
      </c>
      <c r="D23" s="787">
        <v>2.91</v>
      </c>
      <c r="E23" s="787">
        <v>2.2679999999999998</v>
      </c>
      <c r="F23" s="798">
        <v>-50.78121894008666</v>
      </c>
      <c r="G23" s="787">
        <v>-76.494345718901457</v>
      </c>
      <c r="H23" s="787">
        <v>-22.061855670103103</v>
      </c>
    </row>
    <row r="24" spans="1:8" ht="12.75" customHeight="1" x14ac:dyDescent="0.25">
      <c r="A24" s="788" t="s">
        <v>40</v>
      </c>
      <c r="B24" s="787">
        <v>435.53399999999999</v>
      </c>
      <c r="C24" s="787">
        <v>431.983</v>
      </c>
      <c r="D24" s="787">
        <v>446.524</v>
      </c>
      <c r="E24" s="787">
        <v>462.18</v>
      </c>
      <c r="F24" s="798">
        <v>-0.8153209623129265</v>
      </c>
      <c r="G24" s="787">
        <v>3.3661046846750864</v>
      </c>
      <c r="H24" s="787">
        <v>3.5061945158602947</v>
      </c>
    </row>
    <row r="25" spans="1:8" ht="12.75" customHeight="1" x14ac:dyDescent="0.25">
      <c r="A25" s="788" t="s">
        <v>41</v>
      </c>
      <c r="B25" s="787">
        <v>5889.6799999999994</v>
      </c>
      <c r="C25" s="787">
        <v>6106.049</v>
      </c>
      <c r="D25" s="787">
        <v>6323.5929999999998</v>
      </c>
      <c r="E25" s="787">
        <v>6570.1620000000003</v>
      </c>
      <c r="F25" s="798">
        <v>3.6736970429632976</v>
      </c>
      <c r="G25" s="787">
        <v>3.5627621068877735</v>
      </c>
      <c r="H25" s="787">
        <v>3.8991914881302492</v>
      </c>
    </row>
    <row r="26" spans="1:8" ht="12.75" customHeight="1" x14ac:dyDescent="0.25">
      <c r="A26" s="788" t="s">
        <v>42</v>
      </c>
      <c r="B26" s="787">
        <v>186.47099999999998</v>
      </c>
      <c r="C26" s="787">
        <v>179.221</v>
      </c>
      <c r="D26" s="787">
        <v>176.96</v>
      </c>
      <c r="E26" s="787">
        <v>169.965</v>
      </c>
      <c r="F26" s="798">
        <v>-3.8880040327986531</v>
      </c>
      <c r="G26" s="787">
        <v>-1.2615709096590266</v>
      </c>
      <c r="H26" s="787">
        <v>-3.952870705244127</v>
      </c>
    </row>
    <row r="27" spans="1:8" ht="12.75" customHeight="1" x14ac:dyDescent="0.25">
      <c r="A27" s="788" t="s">
        <v>43</v>
      </c>
      <c r="B27" s="787">
        <v>1364.7869999999998</v>
      </c>
      <c r="C27" s="787">
        <v>1402.2460000000001</v>
      </c>
      <c r="D27" s="787">
        <v>1420.2</v>
      </c>
      <c r="E27" s="787">
        <v>1437.0219999999999</v>
      </c>
      <c r="F27" s="798">
        <v>2.7446773745646968</v>
      </c>
      <c r="G27" s="787">
        <v>1.2803744849334553</v>
      </c>
      <c r="H27" s="787">
        <v>1.1844810590057708</v>
      </c>
    </row>
    <row r="28" spans="1:8" ht="12.75" customHeight="1" x14ac:dyDescent="0.25">
      <c r="A28" s="791" t="s">
        <v>44</v>
      </c>
      <c r="B28" s="787">
        <v>317.18700000000001</v>
      </c>
      <c r="C28" s="787">
        <v>319.14999999999998</v>
      </c>
      <c r="D28" s="787">
        <v>322.209</v>
      </c>
      <c r="E28" s="787">
        <v>328.48200000000003</v>
      </c>
      <c r="F28" s="798">
        <v>0.61887782286158544</v>
      </c>
      <c r="G28" s="787">
        <v>0.95848347172176052</v>
      </c>
      <c r="H28" s="787">
        <v>1.9468729923745265</v>
      </c>
    </row>
    <row r="29" spans="1:8" ht="12.75" customHeight="1" x14ac:dyDescent="0.25">
      <c r="A29" s="791" t="s">
        <v>45</v>
      </c>
      <c r="B29" s="787">
        <v>8.5530000000000008</v>
      </c>
      <c r="C29" s="787">
        <v>9.3330000000000002</v>
      </c>
      <c r="D29" s="787">
        <v>9.1790000000000003</v>
      </c>
      <c r="E29" s="787">
        <v>9.1790000000000003</v>
      </c>
      <c r="F29" s="798">
        <v>9.1196071553840685</v>
      </c>
      <c r="G29" s="787">
        <v>-1.6500589306760904</v>
      </c>
      <c r="H29" s="787">
        <v>0</v>
      </c>
    </row>
    <row r="30" spans="1:8" ht="12.75" customHeight="1" x14ac:dyDescent="0.25">
      <c r="A30" s="791" t="s">
        <v>46</v>
      </c>
      <c r="B30" s="787">
        <v>348.78399999999999</v>
      </c>
      <c r="C30" s="787">
        <v>361.041</v>
      </c>
      <c r="D30" s="787">
        <v>363.00900000000001</v>
      </c>
      <c r="E30" s="787">
        <v>371.839</v>
      </c>
      <c r="F30" s="798">
        <v>3.5142093674021657</v>
      </c>
      <c r="G30" s="787">
        <v>0.54509044679136309</v>
      </c>
      <c r="H30" s="787">
        <v>2.4324465784594906</v>
      </c>
    </row>
    <row r="31" spans="1:8" ht="12.75" customHeight="1" x14ac:dyDescent="0.25">
      <c r="A31" s="791" t="s">
        <v>47</v>
      </c>
      <c r="B31" s="787">
        <v>275.21500000000003</v>
      </c>
      <c r="C31" s="787">
        <v>282.76900000000001</v>
      </c>
      <c r="D31" s="787">
        <v>278.46199999999999</v>
      </c>
      <c r="E31" s="787">
        <v>275.76600000000002</v>
      </c>
      <c r="F31" s="798">
        <v>2.7447631851461596</v>
      </c>
      <c r="G31" s="787">
        <v>-1.5231514062715612</v>
      </c>
      <c r="H31" s="787">
        <v>-0.9681751908698355</v>
      </c>
    </row>
    <row r="32" spans="1:8" ht="12.75" customHeight="1" x14ac:dyDescent="0.25">
      <c r="A32" s="791" t="s">
        <v>48</v>
      </c>
      <c r="B32" s="787">
        <v>240.22299999999998</v>
      </c>
      <c r="C32" s="787">
        <v>246.66200000000001</v>
      </c>
      <c r="D32" s="787">
        <v>258.625</v>
      </c>
      <c r="E32" s="787">
        <v>263.04899999999998</v>
      </c>
      <c r="F32" s="798">
        <v>2.680426104078304</v>
      </c>
      <c r="G32" s="787">
        <v>4.8499566208009215</v>
      </c>
      <c r="H32" s="787">
        <v>1.7105848235862586</v>
      </c>
    </row>
    <row r="33" spans="1:8" ht="12.75" customHeight="1" x14ac:dyDescent="0.25">
      <c r="A33" s="791" t="s">
        <v>49</v>
      </c>
      <c r="B33" s="787">
        <v>174.82499999999982</v>
      </c>
      <c r="C33" s="787">
        <v>183.29100000000017</v>
      </c>
      <c r="D33" s="787">
        <v>188.71600000000012</v>
      </c>
      <c r="E33" s="787">
        <v>188.70699999999988</v>
      </c>
      <c r="F33" s="798">
        <v>4.8425568425570553</v>
      </c>
      <c r="G33" s="787">
        <v>2.9597743478948502</v>
      </c>
      <c r="H33" s="787">
        <v>-4.7690709851000435E-3</v>
      </c>
    </row>
    <row r="34" spans="1:8" ht="12.75" customHeight="1" x14ac:dyDescent="0.25">
      <c r="A34" s="786" t="s">
        <v>51</v>
      </c>
      <c r="B34" s="787">
        <v>3662.0950000000003</v>
      </c>
      <c r="C34" s="787">
        <v>3708.7869999999998</v>
      </c>
      <c r="D34" s="787">
        <v>3870.9659999999999</v>
      </c>
      <c r="E34" s="787">
        <v>4014.3539999999998</v>
      </c>
      <c r="F34" s="798">
        <v>1.2750078848309476</v>
      </c>
      <c r="G34" s="787">
        <v>4.3728313327241475</v>
      </c>
      <c r="H34" s="787">
        <v>3.7041916668862473</v>
      </c>
    </row>
    <row r="35" spans="1:8" ht="12.75" customHeight="1" x14ac:dyDescent="0.25">
      <c r="A35" s="786" t="s">
        <v>52</v>
      </c>
      <c r="B35" s="787">
        <v>46.420999999999999</v>
      </c>
      <c r="C35" s="787">
        <v>49.527999999999999</v>
      </c>
      <c r="D35" s="787">
        <v>44.177</v>
      </c>
      <c r="E35" s="787">
        <v>46.923999999999999</v>
      </c>
      <c r="F35" s="798">
        <v>6.6930914887658677</v>
      </c>
      <c r="G35" s="787">
        <v>-10.803989662413183</v>
      </c>
      <c r="H35" s="787">
        <v>6.2181678248862449</v>
      </c>
    </row>
    <row r="36" spans="1:8" ht="12.75" customHeight="1" x14ac:dyDescent="0.25">
      <c r="A36" s="792" t="s">
        <v>54</v>
      </c>
      <c r="B36" s="790">
        <v>46.420999999999999</v>
      </c>
      <c r="C36" s="790">
        <v>49.527999999999999</v>
      </c>
      <c r="D36" s="790">
        <v>44.177</v>
      </c>
      <c r="E36" s="790">
        <v>46.923999999999999</v>
      </c>
      <c r="F36" s="799">
        <v>6.6930914887658677</v>
      </c>
      <c r="G36" s="790">
        <v>-10.803989662413183</v>
      </c>
      <c r="H36" s="790">
        <v>6.2181678248862449</v>
      </c>
    </row>
    <row r="37" spans="1:8" ht="12.75" customHeight="1" x14ac:dyDescent="0.25">
      <c r="A37" s="784" t="s">
        <v>67</v>
      </c>
      <c r="B37" s="785">
        <v>307.65600000000006</v>
      </c>
      <c r="C37" s="785">
        <v>818.53599999999983</v>
      </c>
      <c r="D37" s="785">
        <v>611.79700000000003</v>
      </c>
      <c r="E37" s="785">
        <v>521.81799999999998</v>
      </c>
      <c r="F37" s="797">
        <v>166.05559456015797</v>
      </c>
      <c r="G37" s="785">
        <v>-25.257166453277534</v>
      </c>
      <c r="H37" s="785">
        <v>-14.707329391938838</v>
      </c>
    </row>
    <row r="38" spans="1:8" ht="12.75" customHeight="1" x14ac:dyDescent="0.25">
      <c r="A38" s="786" t="s">
        <v>56</v>
      </c>
      <c r="B38" s="787">
        <v>-12.086999999999932</v>
      </c>
      <c r="C38" s="787">
        <v>448.56399999999991</v>
      </c>
      <c r="D38" s="787">
        <v>297.12800000000004</v>
      </c>
      <c r="E38" s="787">
        <v>416.387</v>
      </c>
      <c r="F38" s="798">
        <v>-3811.1276578142006</v>
      </c>
      <c r="G38" s="787">
        <v>-33.760176920127314</v>
      </c>
      <c r="H38" s="787">
        <v>40.137247246977715</v>
      </c>
    </row>
    <row r="39" spans="1:8" ht="12.75" customHeight="1" x14ac:dyDescent="0.25">
      <c r="A39" s="786" t="s">
        <v>57</v>
      </c>
      <c r="B39" s="787">
        <v>319.74299999999999</v>
      </c>
      <c r="C39" s="787">
        <v>369.97199999999998</v>
      </c>
      <c r="D39" s="787">
        <v>314.66899999999998</v>
      </c>
      <c r="E39" s="787">
        <v>105.431</v>
      </c>
      <c r="F39" s="799">
        <v>15.709178934331636</v>
      </c>
      <c r="G39" s="787">
        <v>-14.947887948277172</v>
      </c>
      <c r="H39" s="787">
        <v>-66.494634044027208</v>
      </c>
    </row>
    <row r="40" spans="1:8" ht="12.75" customHeight="1" x14ac:dyDescent="0.25">
      <c r="A40" s="1041" t="s">
        <v>60</v>
      </c>
      <c r="B40" s="1041"/>
      <c r="C40" s="1041"/>
      <c r="D40" s="1041"/>
      <c r="E40" s="1041"/>
      <c r="F40" s="1041"/>
      <c r="G40" s="1041"/>
      <c r="H40" s="1041"/>
    </row>
  </sheetData>
  <mergeCells count="4">
    <mergeCell ref="A1:H1"/>
    <mergeCell ref="B2:E2"/>
    <mergeCell ref="F2:H2"/>
    <mergeCell ref="A40:H40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sqref="A1:H1"/>
    </sheetView>
  </sheetViews>
  <sheetFormatPr defaultRowHeight="12.75" customHeight="1" x14ac:dyDescent="0.25"/>
  <cols>
    <col min="1" max="1" width="30" customWidth="1"/>
    <col min="2" max="8" width="9" customWidth="1"/>
  </cols>
  <sheetData>
    <row r="1" spans="1:8" ht="12.75" customHeight="1" x14ac:dyDescent="0.25">
      <c r="A1" s="1042" t="s">
        <v>1078</v>
      </c>
      <c r="B1" s="1042"/>
      <c r="C1" s="1042"/>
      <c r="D1" s="1042"/>
      <c r="E1" s="1042"/>
      <c r="F1" s="1042"/>
      <c r="G1" s="1042"/>
      <c r="H1" s="1042"/>
    </row>
    <row r="2" spans="1:8" ht="12.75" customHeight="1" x14ac:dyDescent="0.25">
      <c r="A2" s="355"/>
      <c r="B2" s="800" t="s">
        <v>959</v>
      </c>
      <c r="C2" s="800" t="s">
        <v>960</v>
      </c>
      <c r="D2" s="800" t="s">
        <v>418</v>
      </c>
      <c r="E2" s="800" t="s">
        <v>186</v>
      </c>
      <c r="F2" s="800" t="s">
        <v>135</v>
      </c>
      <c r="G2" s="800" t="s">
        <v>136</v>
      </c>
      <c r="H2" s="800" t="s">
        <v>137</v>
      </c>
    </row>
    <row r="3" spans="1:8" ht="12.75" customHeight="1" x14ac:dyDescent="0.25">
      <c r="A3" s="801" t="s">
        <v>419</v>
      </c>
      <c r="B3" s="802">
        <v>-3608365</v>
      </c>
      <c r="C3" s="802">
        <v>-3808962</v>
      </c>
      <c r="D3" s="802">
        <v>-2748495</v>
      </c>
      <c r="E3" s="802">
        <v>-2109922</v>
      </c>
      <c r="F3" s="802">
        <v>-2495664</v>
      </c>
      <c r="G3" s="802">
        <v>-3083199</v>
      </c>
      <c r="H3" s="802">
        <v>-2653742</v>
      </c>
    </row>
    <row r="4" spans="1:8" ht="12.75" customHeight="1" x14ac:dyDescent="0.25">
      <c r="A4" s="801" t="s">
        <v>420</v>
      </c>
      <c r="B4" s="803">
        <v>108959.40000000002</v>
      </c>
      <c r="C4" s="803">
        <v>578859</v>
      </c>
      <c r="D4" s="803">
        <v>561964</v>
      </c>
      <c r="E4" s="803">
        <v>-65079</v>
      </c>
      <c r="F4" s="803">
        <v>351302</v>
      </c>
      <c r="G4" s="803">
        <v>562426</v>
      </c>
      <c r="H4" s="803">
        <v>474443</v>
      </c>
    </row>
    <row r="5" spans="1:8" ht="12.75" customHeight="1" x14ac:dyDescent="0.25">
      <c r="A5" s="804" t="s">
        <v>543</v>
      </c>
      <c r="B5" s="805">
        <v>-69093</v>
      </c>
      <c r="C5" s="805">
        <v>82282</v>
      </c>
      <c r="D5" s="805">
        <v>136175</v>
      </c>
      <c r="E5" s="805">
        <v>91428</v>
      </c>
      <c r="F5" s="806">
        <v>22357</v>
      </c>
      <c r="G5" s="806">
        <v>241416</v>
      </c>
      <c r="H5" s="806">
        <v>124803</v>
      </c>
    </row>
    <row r="6" spans="1:8" ht="12.75" customHeight="1" x14ac:dyDescent="0.25">
      <c r="A6" s="804" t="s">
        <v>961</v>
      </c>
      <c r="B6" s="805">
        <v>4135</v>
      </c>
      <c r="C6" s="805">
        <v>-5181</v>
      </c>
      <c r="D6" s="805">
        <v>12910</v>
      </c>
      <c r="E6" s="805">
        <v>14019</v>
      </c>
      <c r="F6" s="806">
        <v>16506</v>
      </c>
      <c r="G6" s="806">
        <v>18001</v>
      </c>
      <c r="H6" s="806">
        <v>23386</v>
      </c>
    </row>
    <row r="7" spans="1:8" ht="12.75" customHeight="1" x14ac:dyDescent="0.25">
      <c r="A7" s="804" t="s">
        <v>241</v>
      </c>
      <c r="B7" s="805">
        <v>173473</v>
      </c>
      <c r="C7" s="805">
        <v>94317</v>
      </c>
      <c r="D7" s="805">
        <v>40033</v>
      </c>
      <c r="E7" s="805">
        <v>-12270</v>
      </c>
      <c r="F7" s="806">
        <v>44340</v>
      </c>
      <c r="G7" s="806">
        <v>23167</v>
      </c>
      <c r="H7" s="806">
        <v>25435</v>
      </c>
    </row>
    <row r="8" spans="1:8" ht="12.75" customHeight="1" x14ac:dyDescent="0.25">
      <c r="A8" s="804" t="s">
        <v>181</v>
      </c>
      <c r="B8" s="805">
        <v>107028</v>
      </c>
      <c r="C8" s="805">
        <v>153591</v>
      </c>
      <c r="D8" s="805">
        <v>16249</v>
      </c>
      <c r="E8" s="805">
        <v>46943</v>
      </c>
      <c r="F8" s="806">
        <v>24702</v>
      </c>
      <c r="G8" s="806">
        <v>7222</v>
      </c>
      <c r="H8" s="806">
        <v>9064</v>
      </c>
    </row>
    <row r="9" spans="1:8" ht="12.75" customHeight="1" x14ac:dyDescent="0.25">
      <c r="A9" s="804" t="s">
        <v>962</v>
      </c>
      <c r="B9" s="805">
        <v>99859.7</v>
      </c>
      <c r="C9" s="805">
        <v>144191</v>
      </c>
      <c r="D9" s="805">
        <v>155701</v>
      </c>
      <c r="E9" s="805">
        <v>139745</v>
      </c>
      <c r="F9" s="806">
        <v>128192</v>
      </c>
      <c r="G9" s="806">
        <v>150021</v>
      </c>
      <c r="H9" s="806">
        <v>170238</v>
      </c>
    </row>
    <row r="10" spans="1:8" ht="12.75" customHeight="1" x14ac:dyDescent="0.25">
      <c r="A10" s="804" t="s">
        <v>963</v>
      </c>
      <c r="B10" s="805">
        <v>-287681</v>
      </c>
      <c r="C10" s="805">
        <v>-23163</v>
      </c>
      <c r="D10" s="805">
        <v>-17083</v>
      </c>
      <c r="E10" s="805">
        <v>-477666</v>
      </c>
      <c r="F10" s="806">
        <v>-15795</v>
      </c>
      <c r="G10" s="806">
        <v>-6647</v>
      </c>
      <c r="H10" s="806">
        <v>-4712</v>
      </c>
    </row>
    <row r="11" spans="1:8" ht="12.75" customHeight="1" x14ac:dyDescent="0.25">
      <c r="A11" s="804" t="s">
        <v>246</v>
      </c>
      <c r="B11" s="805">
        <v>6251</v>
      </c>
      <c r="C11" s="805">
        <v>12622</v>
      </c>
      <c r="D11" s="805">
        <v>120505</v>
      </c>
      <c r="E11" s="805">
        <v>27304</v>
      </c>
      <c r="F11" s="806">
        <v>39126</v>
      </c>
      <c r="G11" s="806">
        <v>39146</v>
      </c>
      <c r="H11" s="806">
        <v>39146</v>
      </c>
    </row>
    <row r="12" spans="1:8" ht="12.75" customHeight="1" x14ac:dyDescent="0.25">
      <c r="A12" s="804" t="s">
        <v>964</v>
      </c>
      <c r="B12" s="805">
        <v>84375.7</v>
      </c>
      <c r="C12" s="805">
        <v>78527</v>
      </c>
      <c r="D12" s="805">
        <v>93346</v>
      </c>
      <c r="E12" s="805">
        <v>91811</v>
      </c>
      <c r="F12" s="806">
        <v>81553</v>
      </c>
      <c r="G12" s="806">
        <v>81998</v>
      </c>
      <c r="H12" s="806">
        <v>82423</v>
      </c>
    </row>
    <row r="13" spans="1:8" ht="12.75" customHeight="1" x14ac:dyDescent="0.25">
      <c r="A13" s="804" t="s">
        <v>965</v>
      </c>
      <c r="B13" s="805">
        <v>2040</v>
      </c>
      <c r="C13" s="805">
        <v>1084</v>
      </c>
      <c r="D13" s="805">
        <v>112</v>
      </c>
      <c r="E13" s="805">
        <v>148</v>
      </c>
      <c r="F13" s="806">
        <v>185</v>
      </c>
      <c r="G13" s="806">
        <v>650</v>
      </c>
      <c r="H13" s="806">
        <v>835</v>
      </c>
    </row>
    <row r="14" spans="1:8" ht="12.75" customHeight="1" x14ac:dyDescent="0.25">
      <c r="A14" s="804" t="s">
        <v>966</v>
      </c>
      <c r="B14" s="805">
        <v>10210</v>
      </c>
      <c r="C14" s="805">
        <v>13752</v>
      </c>
      <c r="D14" s="805">
        <v>5625</v>
      </c>
      <c r="E14" s="805">
        <v>5988</v>
      </c>
      <c r="F14" s="806">
        <v>7824</v>
      </c>
      <c r="G14" s="806">
        <v>5259</v>
      </c>
      <c r="H14" s="806">
        <v>5259</v>
      </c>
    </row>
    <row r="15" spans="1:8" ht="12.75" customHeight="1" x14ac:dyDescent="0.25">
      <c r="A15" s="804" t="s">
        <v>967</v>
      </c>
      <c r="B15" s="805">
        <v>-5853</v>
      </c>
      <c r="C15" s="805">
        <v>-20246</v>
      </c>
      <c r="D15" s="805">
        <v>582</v>
      </c>
      <c r="E15" s="805">
        <v>-6782</v>
      </c>
      <c r="F15" s="806">
        <v>2680</v>
      </c>
      <c r="G15" s="806">
        <v>1817</v>
      </c>
      <c r="H15" s="806">
        <v>157</v>
      </c>
    </row>
    <row r="16" spans="1:8" ht="12.75" customHeight="1" x14ac:dyDescent="0.25">
      <c r="A16" s="804" t="s">
        <v>657</v>
      </c>
      <c r="B16" s="805">
        <v>-1210</v>
      </c>
      <c r="C16" s="805">
        <v>24190</v>
      </c>
      <c r="D16" s="805">
        <v>211</v>
      </c>
      <c r="E16" s="805">
        <v>30921</v>
      </c>
      <c r="F16" s="806">
        <v>1</v>
      </c>
      <c r="G16" s="806">
        <v>0</v>
      </c>
      <c r="H16" s="806">
        <v>1</v>
      </c>
    </row>
    <row r="17" spans="1:8" ht="12.75" customHeight="1" x14ac:dyDescent="0.25">
      <c r="A17" s="804" t="s">
        <v>658</v>
      </c>
      <c r="B17" s="805">
        <v>24143</v>
      </c>
      <c r="C17" s="805">
        <v>-325</v>
      </c>
      <c r="D17" s="805">
        <v>1211</v>
      </c>
      <c r="E17" s="805">
        <v>-13189</v>
      </c>
      <c r="F17" s="806">
        <v>1072</v>
      </c>
      <c r="G17" s="806">
        <v>1047</v>
      </c>
      <c r="H17" s="806">
        <v>887</v>
      </c>
    </row>
    <row r="18" spans="1:8" ht="12.75" customHeight="1" x14ac:dyDescent="0.25">
      <c r="A18" s="804" t="s">
        <v>245</v>
      </c>
      <c r="B18" s="805">
        <v>223</v>
      </c>
      <c r="C18" s="805">
        <v>185</v>
      </c>
      <c r="D18" s="805">
        <v>-109</v>
      </c>
      <c r="E18" s="805">
        <v>-140</v>
      </c>
      <c r="F18" s="806" t="s">
        <v>140</v>
      </c>
      <c r="G18" s="806" t="s">
        <v>140</v>
      </c>
      <c r="H18" s="806" t="s">
        <v>140</v>
      </c>
    </row>
    <row r="19" spans="1:8" ht="12.75" customHeight="1" x14ac:dyDescent="0.25">
      <c r="A19" s="804" t="s">
        <v>968</v>
      </c>
      <c r="B19" s="805">
        <v>-161</v>
      </c>
      <c r="C19" s="805">
        <v>186</v>
      </c>
      <c r="D19" s="805">
        <v>0</v>
      </c>
      <c r="E19" s="805">
        <v>-307</v>
      </c>
      <c r="F19" s="806">
        <v>434</v>
      </c>
      <c r="G19" s="806">
        <v>384</v>
      </c>
      <c r="H19" s="806">
        <v>384</v>
      </c>
    </row>
    <row r="20" spans="1:8" ht="12.75" customHeight="1" x14ac:dyDescent="0.25">
      <c r="A20" s="804" t="s">
        <v>969</v>
      </c>
      <c r="B20" s="805">
        <v>35</v>
      </c>
      <c r="C20" s="805">
        <v>-130</v>
      </c>
      <c r="D20" s="805">
        <v>-84</v>
      </c>
      <c r="E20" s="805">
        <v>-42</v>
      </c>
      <c r="F20" s="806">
        <v>-12</v>
      </c>
      <c r="G20" s="806">
        <v>-5</v>
      </c>
      <c r="H20" s="806">
        <v>4</v>
      </c>
    </row>
    <row r="21" spans="1:8" ht="12.75" customHeight="1" x14ac:dyDescent="0.25">
      <c r="A21" s="804" t="s">
        <v>970</v>
      </c>
      <c r="B21" s="805">
        <v>859</v>
      </c>
      <c r="C21" s="805">
        <v>-314</v>
      </c>
      <c r="D21" s="805">
        <v>0</v>
      </c>
      <c r="E21" s="805">
        <v>430</v>
      </c>
      <c r="F21" s="806">
        <v>50</v>
      </c>
      <c r="G21" s="806">
        <v>0</v>
      </c>
      <c r="H21" s="806">
        <v>0</v>
      </c>
    </row>
    <row r="22" spans="1:8" ht="12.75" customHeight="1" x14ac:dyDescent="0.25">
      <c r="A22" s="804" t="s">
        <v>979</v>
      </c>
      <c r="B22" s="805" t="s">
        <v>140</v>
      </c>
      <c r="C22" s="805" t="s">
        <v>421</v>
      </c>
      <c r="D22" s="805" t="s">
        <v>421</v>
      </c>
      <c r="E22" s="805" t="s">
        <v>421</v>
      </c>
      <c r="F22" s="806">
        <v>60</v>
      </c>
      <c r="G22" s="806">
        <v>5</v>
      </c>
      <c r="H22" s="806">
        <v>-4</v>
      </c>
    </row>
    <row r="23" spans="1:8" ht="12.75" customHeight="1" x14ac:dyDescent="0.25">
      <c r="A23" s="807" t="s">
        <v>971</v>
      </c>
      <c r="B23" s="808">
        <v>-16</v>
      </c>
      <c r="C23" s="808">
        <v>32</v>
      </c>
      <c r="D23" s="809" t="s">
        <v>140</v>
      </c>
      <c r="E23" s="809" t="s">
        <v>140</v>
      </c>
      <c r="F23" s="809" t="s">
        <v>140</v>
      </c>
      <c r="G23" s="809" t="s">
        <v>140</v>
      </c>
      <c r="H23" s="809" t="s">
        <v>140</v>
      </c>
    </row>
    <row r="24" spans="1:8" ht="12.75" customHeight="1" x14ac:dyDescent="0.25">
      <c r="A24" s="807" t="s">
        <v>972</v>
      </c>
      <c r="B24" s="808">
        <v>-8</v>
      </c>
      <c r="C24" s="808">
        <v>-2</v>
      </c>
      <c r="D24" s="809" t="s">
        <v>140</v>
      </c>
      <c r="E24" s="809" t="s">
        <v>140</v>
      </c>
      <c r="F24" s="809" t="s">
        <v>140</v>
      </c>
      <c r="G24" s="809" t="s">
        <v>140</v>
      </c>
      <c r="H24" s="809" t="s">
        <v>140</v>
      </c>
    </row>
    <row r="25" spans="1:8" ht="12.75" customHeight="1" x14ac:dyDescent="0.25">
      <c r="A25" s="810" t="s">
        <v>973</v>
      </c>
      <c r="B25" s="811">
        <v>-39651</v>
      </c>
      <c r="C25" s="811">
        <v>23261</v>
      </c>
      <c r="D25" s="811">
        <v>-3420</v>
      </c>
      <c r="E25" s="811">
        <v>-3420</v>
      </c>
      <c r="F25" s="812">
        <v>-1973</v>
      </c>
      <c r="G25" s="812">
        <v>-1055</v>
      </c>
      <c r="H25" s="812">
        <v>-2863</v>
      </c>
    </row>
    <row r="26" spans="1:8" ht="12.75" customHeight="1" x14ac:dyDescent="0.25">
      <c r="A26" s="813" t="s">
        <v>422</v>
      </c>
      <c r="B26" s="814">
        <f t="shared" ref="B26:H26" si="0">B3+B4</f>
        <v>-3499405.6</v>
      </c>
      <c r="C26" s="814">
        <f t="shared" si="0"/>
        <v>-3230103</v>
      </c>
      <c r="D26" s="814">
        <f t="shared" si="0"/>
        <v>-2186531</v>
      </c>
      <c r="E26" s="814">
        <f t="shared" si="0"/>
        <v>-2175001</v>
      </c>
      <c r="F26" s="814">
        <f t="shared" si="0"/>
        <v>-2144362</v>
      </c>
      <c r="G26" s="814">
        <f t="shared" si="0"/>
        <v>-2520773</v>
      </c>
      <c r="H26" s="814">
        <f t="shared" si="0"/>
        <v>-2179299</v>
      </c>
    </row>
    <row r="27" spans="1:8" ht="12.75" customHeight="1" x14ac:dyDescent="0.25">
      <c r="A27" s="356" t="s">
        <v>423</v>
      </c>
      <c r="B27" s="819">
        <f t="shared" ref="B27:F27" si="1">B26/1000/B28*100</f>
        <v>-5.0735023086906752</v>
      </c>
      <c r="C27" s="819">
        <f t="shared" si="1"/>
        <v>-4.5432977945313384</v>
      </c>
      <c r="D27" s="819">
        <f t="shared" si="1"/>
        <v>-2.9400001075676534</v>
      </c>
      <c r="E27" s="819">
        <f t="shared" si="1"/>
        <v>-2.9800004384366447</v>
      </c>
      <c r="F27" s="819">
        <f t="shared" si="1"/>
        <v>-2.8300003299350029</v>
      </c>
      <c r="G27" s="815" t="str">
        <f>"-3,2**"</f>
        <v>-3,2**</v>
      </c>
      <c r="H27" s="815" t="str">
        <f>"-2,6**"</f>
        <v>-2,6**</v>
      </c>
    </row>
    <row r="28" spans="1:8" ht="12.75" customHeight="1" x14ac:dyDescent="0.25">
      <c r="A28" s="816" t="s">
        <v>424</v>
      </c>
      <c r="B28" s="817">
        <v>68974.16</v>
      </c>
      <c r="C28" s="817">
        <v>71096</v>
      </c>
      <c r="D28" s="817">
        <v>74371.8</v>
      </c>
      <c r="E28" s="817">
        <v>72986.600000000006</v>
      </c>
      <c r="F28" s="818">
        <v>75772.5</v>
      </c>
      <c r="G28" s="818">
        <v>79462.2</v>
      </c>
      <c r="H28" s="818">
        <v>83538.5</v>
      </c>
    </row>
    <row r="29" spans="1:8" ht="12.75" customHeight="1" x14ac:dyDescent="0.25">
      <c r="A29" s="793" t="s">
        <v>974</v>
      </c>
      <c r="B29" s="793"/>
      <c r="C29" s="357"/>
      <c r="D29" s="357"/>
      <c r="E29" s="357"/>
      <c r="F29" s="357"/>
      <c r="G29" s="358"/>
      <c r="H29" s="359" t="s">
        <v>60</v>
      </c>
    </row>
    <row r="30" spans="1:8" ht="12.75" customHeight="1" x14ac:dyDescent="0.25">
      <c r="A30" s="793" t="s">
        <v>975</v>
      </c>
      <c r="B30" s="793"/>
      <c r="C30" s="357"/>
      <c r="D30" s="357"/>
      <c r="E30" s="357"/>
      <c r="F30" s="357"/>
      <c r="G30" s="357"/>
      <c r="H30" s="357"/>
    </row>
  </sheetData>
  <mergeCells count="1">
    <mergeCell ref="A1:H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>
      <selection sqref="A1:C1"/>
    </sheetView>
  </sheetViews>
  <sheetFormatPr defaultRowHeight="12.75" customHeight="1" x14ac:dyDescent="0.25"/>
  <cols>
    <col min="1" max="1" width="51.85546875" bestFit="1" customWidth="1"/>
  </cols>
  <sheetData>
    <row r="1" spans="1:3" ht="12.75" customHeight="1" x14ac:dyDescent="0.25">
      <c r="A1" s="1045" t="s">
        <v>810</v>
      </c>
      <c r="B1" s="1045"/>
      <c r="C1" s="1045"/>
    </row>
    <row r="2" spans="1:3" ht="12.75" customHeight="1" x14ac:dyDescent="0.25">
      <c r="A2" s="364"/>
      <c r="B2" s="629" t="s">
        <v>792</v>
      </c>
      <c r="C2" s="629" t="s">
        <v>793</v>
      </c>
    </row>
    <row r="3" spans="1:3" ht="12.75" customHeight="1" x14ac:dyDescent="0.25">
      <c r="A3" s="625" t="s">
        <v>794</v>
      </c>
      <c r="B3" s="617">
        <v>450391</v>
      </c>
      <c r="C3" s="618">
        <v>1</v>
      </c>
    </row>
    <row r="4" spans="1:3" ht="12.75" customHeight="1" x14ac:dyDescent="0.25">
      <c r="A4" s="626" t="s">
        <v>795</v>
      </c>
      <c r="B4" s="619">
        <v>306613.5</v>
      </c>
      <c r="C4" s="620">
        <v>0.68049992576295737</v>
      </c>
    </row>
    <row r="5" spans="1:3" ht="12.75" customHeight="1" x14ac:dyDescent="0.25">
      <c r="A5" s="627" t="s">
        <v>796</v>
      </c>
      <c r="B5" s="619">
        <v>153680.5</v>
      </c>
      <c r="C5" s="621">
        <v>34.090795215867885</v>
      </c>
    </row>
    <row r="6" spans="1:3" ht="12.75" customHeight="1" x14ac:dyDescent="0.25">
      <c r="A6" s="627" t="s">
        <v>797</v>
      </c>
      <c r="B6" s="619">
        <v>152933</v>
      </c>
      <c r="C6" s="621">
        <v>33.959197360427872</v>
      </c>
    </row>
    <row r="7" spans="1:3" ht="12.75" customHeight="1" x14ac:dyDescent="0.25">
      <c r="A7" s="626" t="s">
        <v>798</v>
      </c>
      <c r="B7" s="619">
        <v>143777.5</v>
      </c>
      <c r="C7" s="620">
        <v>0.31950007423704241</v>
      </c>
    </row>
    <row r="8" spans="1:3" ht="12.75" customHeight="1" x14ac:dyDescent="0.25">
      <c r="A8" s="627" t="s">
        <v>799</v>
      </c>
      <c r="B8" s="619">
        <v>136592</v>
      </c>
      <c r="C8" s="621">
        <v>30.355022916876695</v>
      </c>
    </row>
    <row r="9" spans="1:3" ht="12.75" customHeight="1" x14ac:dyDescent="0.25">
      <c r="A9" s="627" t="s">
        <v>800</v>
      </c>
      <c r="B9" s="619">
        <v>7185.5</v>
      </c>
      <c r="C9" s="621">
        <v>1.5949845068275499</v>
      </c>
    </row>
    <row r="10" spans="1:3" ht="12.75" customHeight="1" x14ac:dyDescent="0.25">
      <c r="A10" s="625" t="s">
        <v>801</v>
      </c>
      <c r="B10" s="617">
        <v>259792.75</v>
      </c>
      <c r="C10" s="618">
        <v>1</v>
      </c>
    </row>
    <row r="11" spans="1:3" ht="12.75" customHeight="1" x14ac:dyDescent="0.25">
      <c r="A11" s="626" t="s">
        <v>802</v>
      </c>
      <c r="B11" s="619">
        <v>153680.5</v>
      </c>
      <c r="C11" s="621">
        <v>59.136245789480597</v>
      </c>
    </row>
    <row r="12" spans="1:3" ht="12.75" customHeight="1" x14ac:dyDescent="0.25">
      <c r="A12" s="627" t="s">
        <v>803</v>
      </c>
      <c r="B12" s="619">
        <v>35978.75</v>
      </c>
      <c r="C12" s="621">
        <v>13.849233441269149</v>
      </c>
    </row>
    <row r="13" spans="1:3" ht="12.75" customHeight="1" x14ac:dyDescent="0.25">
      <c r="A13" s="627" t="s">
        <v>804</v>
      </c>
      <c r="B13" s="619">
        <v>4158</v>
      </c>
      <c r="C13" s="621">
        <v>1.6126883598152888</v>
      </c>
    </row>
    <row r="14" spans="1:3" ht="12.75" customHeight="1" x14ac:dyDescent="0.25">
      <c r="A14" s="626" t="s">
        <v>805</v>
      </c>
      <c r="B14" s="619">
        <v>65975.5</v>
      </c>
      <c r="C14" s="621">
        <v>25.401832409434967</v>
      </c>
    </row>
    <row r="15" spans="1:3" ht="12.75" customHeight="1" x14ac:dyDescent="0.25">
      <c r="A15" s="628" t="s">
        <v>806</v>
      </c>
      <c r="B15" s="622">
        <v>-190598.25</v>
      </c>
      <c r="C15" s="623">
        <v>-0.42348735253617531</v>
      </c>
    </row>
    <row r="16" spans="1:3" ht="12.75" customHeight="1" x14ac:dyDescent="0.25">
      <c r="A16" s="625" t="s">
        <v>807</v>
      </c>
      <c r="B16" s="617">
        <v>-116954.25</v>
      </c>
      <c r="C16" s="624">
        <v>61.361659931295279</v>
      </c>
    </row>
    <row r="17" spans="1:3" ht="12.75" customHeight="1" x14ac:dyDescent="0.25">
      <c r="A17" s="625" t="s">
        <v>808</v>
      </c>
      <c r="B17" s="617">
        <v>-73644</v>
      </c>
      <c r="C17" s="624">
        <v>38.638340068704721</v>
      </c>
    </row>
    <row r="18" spans="1:3" ht="12.75" customHeight="1" x14ac:dyDescent="0.25">
      <c r="A18" s="1043" t="s">
        <v>809</v>
      </c>
      <c r="B18" s="1044"/>
      <c r="C18" s="1044"/>
    </row>
  </sheetData>
  <mergeCells count="2">
    <mergeCell ref="A18:C18"/>
    <mergeCell ref="A1:C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workbookViewId="0">
      <selection sqref="A1:M1"/>
    </sheetView>
  </sheetViews>
  <sheetFormatPr defaultRowHeight="12.75" customHeight="1" x14ac:dyDescent="0.25"/>
  <cols>
    <col min="1" max="1" width="16.28515625" customWidth="1"/>
  </cols>
  <sheetData>
    <row r="1" spans="1:13" ht="12.75" customHeight="1" x14ac:dyDescent="0.25">
      <c r="A1" s="1003" t="s">
        <v>824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</row>
    <row r="2" spans="1:13" ht="12.75" customHeight="1" x14ac:dyDescent="0.25">
      <c r="A2" s="362"/>
      <c r="B2" s="1046" t="s">
        <v>811</v>
      </c>
      <c r="C2" s="1046"/>
      <c r="D2" s="1046"/>
      <c r="E2" s="1046"/>
      <c r="F2" s="1046"/>
      <c r="G2" s="1046"/>
      <c r="H2" s="1046" t="s">
        <v>812</v>
      </c>
      <c r="I2" s="1046"/>
      <c r="J2" s="1046"/>
      <c r="K2" s="1046"/>
      <c r="L2" s="1046"/>
      <c r="M2" s="1046"/>
    </row>
    <row r="3" spans="1:13" ht="12.75" customHeight="1" x14ac:dyDescent="0.25">
      <c r="A3" s="362"/>
      <c r="B3" s="362" t="s">
        <v>813</v>
      </c>
      <c r="C3" s="362" t="s">
        <v>814</v>
      </c>
      <c r="D3" s="362" t="s">
        <v>815</v>
      </c>
      <c r="E3" s="362" t="s">
        <v>816</v>
      </c>
      <c r="F3" s="362" t="s">
        <v>817</v>
      </c>
      <c r="G3" s="362" t="s">
        <v>818</v>
      </c>
      <c r="H3" s="362" t="s">
        <v>813</v>
      </c>
      <c r="I3" s="362" t="s">
        <v>814</v>
      </c>
      <c r="J3" s="362" t="s">
        <v>815</v>
      </c>
      <c r="K3" s="362" t="s">
        <v>816</v>
      </c>
      <c r="L3" s="362" t="s">
        <v>817</v>
      </c>
      <c r="M3" s="362" t="s">
        <v>818</v>
      </c>
    </row>
    <row r="4" spans="1:13" ht="12.75" customHeight="1" x14ac:dyDescent="0.25">
      <c r="A4" s="439" t="s">
        <v>819</v>
      </c>
      <c r="B4" s="630">
        <v>-6.7131025006135103E-2</v>
      </c>
      <c r="C4" s="630">
        <v>-6.7131025006135103E-2</v>
      </c>
      <c r="D4" s="630">
        <v>-9.9159389415181987E-2</v>
      </c>
      <c r="E4" s="630">
        <v>-4.2697591857210782E-2</v>
      </c>
      <c r="F4" s="631">
        <v>-7.2569541960363831E-2</v>
      </c>
      <c r="G4" s="631">
        <v>-8.8275996020754921E-2</v>
      </c>
      <c r="H4" s="630">
        <v>1.4147183096511178</v>
      </c>
      <c r="I4" s="630">
        <v>1.3355523972891645</v>
      </c>
      <c r="J4" s="630">
        <v>1.3607194900997155</v>
      </c>
      <c r="K4" s="630">
        <v>1.5082559397520212</v>
      </c>
      <c r="L4" s="631">
        <v>1.4048115341980048</v>
      </c>
      <c r="M4" s="631">
        <v>2.3609446695483465</v>
      </c>
    </row>
    <row r="5" spans="1:13" ht="12.75" customHeight="1" x14ac:dyDescent="0.25">
      <c r="A5" s="439" t="s">
        <v>820</v>
      </c>
      <c r="B5" s="630">
        <v>-7.7101732890513031E-2</v>
      </c>
      <c r="C5" s="630">
        <v>-7.7101732890513031E-2</v>
      </c>
      <c r="D5" s="630">
        <v>-0.10815565031696339</v>
      </c>
      <c r="E5" s="630">
        <v>-5.3082509648928911E-2</v>
      </c>
      <c r="F5" s="631">
        <v>-8.2161831293682208E-2</v>
      </c>
      <c r="G5" s="631">
        <v>-3.8266180794412741E-2</v>
      </c>
      <c r="H5" s="630">
        <v>1.4031249879322165</v>
      </c>
      <c r="I5" s="630">
        <v>1.3441776033595052</v>
      </c>
      <c r="J5" s="630">
        <v>1.3739383496588391</v>
      </c>
      <c r="K5" s="630">
        <v>1.5293224753711967</v>
      </c>
      <c r="L5" s="631">
        <v>1.4126408540804394</v>
      </c>
      <c r="M5" s="631">
        <v>2.9947811907900102</v>
      </c>
    </row>
    <row r="6" spans="1:13" ht="12.75" customHeight="1" x14ac:dyDescent="0.25">
      <c r="A6" s="439" t="s">
        <v>821</v>
      </c>
      <c r="B6" s="630">
        <v>0.11191161289866347</v>
      </c>
      <c r="C6" s="630">
        <v>0.11191161289866347</v>
      </c>
      <c r="D6" s="630">
        <v>7.1191091903823889E-2</v>
      </c>
      <c r="E6" s="630">
        <v>0.13863292071137145</v>
      </c>
      <c r="F6" s="631">
        <v>0.10366695242518936</v>
      </c>
      <c r="G6" s="631">
        <v>7.9687744291394635E-2</v>
      </c>
      <c r="H6" s="630">
        <v>2.2207959805917308</v>
      </c>
      <c r="I6" s="630">
        <v>2.1161410019391114</v>
      </c>
      <c r="J6" s="630">
        <v>2.1468764723847116</v>
      </c>
      <c r="K6" s="630">
        <v>2.3452237684521546</v>
      </c>
      <c r="L6" s="631">
        <v>2.207259305841927</v>
      </c>
      <c r="M6" s="631">
        <v>3.4859473788833335</v>
      </c>
    </row>
    <row r="7" spans="1:13" ht="12.75" customHeight="1" x14ac:dyDescent="0.25">
      <c r="A7" s="632" t="s">
        <v>822</v>
      </c>
      <c r="B7" s="633">
        <v>22.974046994474982</v>
      </c>
      <c r="C7" s="633">
        <v>22.974046994474982</v>
      </c>
      <c r="D7" s="633">
        <v>21.803824295005075</v>
      </c>
      <c r="E7" s="633">
        <v>23.207823831283523</v>
      </c>
      <c r="F7" s="634">
        <v>22.577314045607533</v>
      </c>
      <c r="G7" s="634">
        <v>18.341827195037173</v>
      </c>
      <c r="H7" s="633">
        <v>77.367155202088085</v>
      </c>
      <c r="I7" s="633">
        <v>74.981582925659183</v>
      </c>
      <c r="J7" s="633">
        <v>75.536710176575312</v>
      </c>
      <c r="K7" s="633">
        <v>80.294863461792275</v>
      </c>
      <c r="L7" s="634">
        <v>77.045077941528703</v>
      </c>
      <c r="M7" s="634">
        <v>107.69086919201595</v>
      </c>
    </row>
    <row r="8" spans="1:13" ht="12.75" customHeight="1" x14ac:dyDescent="0.25">
      <c r="A8" s="1047" t="s">
        <v>823</v>
      </c>
      <c r="B8" s="1048"/>
      <c r="C8" s="1048"/>
      <c r="D8" s="1048"/>
      <c r="E8" s="1048"/>
      <c r="F8" s="1048"/>
      <c r="G8" s="1048"/>
      <c r="H8" s="1048"/>
      <c r="I8" s="1048"/>
      <c r="J8" s="1048"/>
      <c r="K8" s="1048"/>
      <c r="L8" s="1048"/>
      <c r="M8" s="1048"/>
    </row>
  </sheetData>
  <mergeCells count="4">
    <mergeCell ref="B2:G2"/>
    <mergeCell ref="H2:M2"/>
    <mergeCell ref="A8:M8"/>
    <mergeCell ref="A1:M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workbookViewId="0">
      <selection sqref="A1:K1"/>
    </sheetView>
  </sheetViews>
  <sheetFormatPr defaultRowHeight="12.75" customHeight="1" x14ac:dyDescent="0.25"/>
  <cols>
    <col min="1" max="1" width="21.5703125" customWidth="1"/>
  </cols>
  <sheetData>
    <row r="1" spans="1:13" ht="12.75" customHeight="1" x14ac:dyDescent="0.25">
      <c r="A1" s="1051" t="s">
        <v>1083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</row>
    <row r="2" spans="1:13" ht="12.75" customHeight="1" x14ac:dyDescent="0.25">
      <c r="A2" s="635"/>
      <c r="B2" s="1049" t="s">
        <v>825</v>
      </c>
      <c r="C2" s="635"/>
      <c r="D2" s="1050" t="s">
        <v>826</v>
      </c>
      <c r="E2" s="1050"/>
      <c r="F2" s="1050"/>
      <c r="G2" s="1050"/>
      <c r="H2" s="1050" t="s">
        <v>827</v>
      </c>
      <c r="I2" s="1050"/>
      <c r="J2" s="1050"/>
      <c r="K2" s="1050"/>
    </row>
    <row r="3" spans="1:13" ht="26.25" x14ac:dyDescent="0.25">
      <c r="A3" s="635"/>
      <c r="B3" s="1049"/>
      <c r="C3" s="635"/>
      <c r="D3" s="636" t="s">
        <v>828</v>
      </c>
      <c r="E3" s="636" t="s">
        <v>829</v>
      </c>
      <c r="F3" s="636" t="s">
        <v>821</v>
      </c>
      <c r="G3" s="636" t="s">
        <v>830</v>
      </c>
      <c r="H3" s="636" t="s">
        <v>828</v>
      </c>
      <c r="I3" s="636" t="s">
        <v>829</v>
      </c>
      <c r="J3" s="636" t="s">
        <v>821</v>
      </c>
      <c r="K3" s="636" t="s">
        <v>830</v>
      </c>
    </row>
    <row r="4" spans="1:13" ht="12.75" customHeight="1" x14ac:dyDescent="0.25">
      <c r="A4" s="648" t="s">
        <v>831</v>
      </c>
      <c r="B4" s="637">
        <v>-0.38382290985546164</v>
      </c>
      <c r="C4" s="637"/>
      <c r="D4" s="637">
        <v>-0.15625740516517059</v>
      </c>
      <c r="E4" s="637">
        <v>-0.21787593105960715</v>
      </c>
      <c r="F4" s="637">
        <v>2.5779003433646086E-3</v>
      </c>
      <c r="G4" s="637">
        <v>23.860823462170931</v>
      </c>
      <c r="H4" s="637">
        <v>-0.48049695725381347</v>
      </c>
      <c r="I4" s="637">
        <v>-0.47043523109902546</v>
      </c>
      <c r="J4" s="637">
        <v>-0.38271333317679446</v>
      </c>
      <c r="K4" s="637">
        <v>12.275867143046426</v>
      </c>
      <c r="L4" s="55"/>
    </row>
    <row r="5" spans="1:13" ht="12.75" customHeight="1" x14ac:dyDescent="0.25">
      <c r="A5" s="648" t="s">
        <v>832</v>
      </c>
      <c r="B5" s="637">
        <v>-2.069771078087812E-3</v>
      </c>
      <c r="C5" s="637"/>
      <c r="D5" s="637">
        <v>1.2958101265135913E-2</v>
      </c>
      <c r="E5" s="637">
        <v>-2.4789424664756365E-2</v>
      </c>
      <c r="F5" s="637">
        <v>2.1212177990602876E-2</v>
      </c>
      <c r="G5" s="637">
        <v>4.3944820400448614E-2</v>
      </c>
      <c r="H5" s="637">
        <v>1.0871472003045002E-2</v>
      </c>
      <c r="I5" s="637">
        <v>1.5665389363439253E-3</v>
      </c>
      <c r="J5" s="637">
        <v>1.9105662771612242E-2</v>
      </c>
      <c r="K5" s="637">
        <v>4.4189957196978769E-2</v>
      </c>
      <c r="L5" s="55"/>
    </row>
    <row r="6" spans="1:13" ht="12.75" customHeight="1" x14ac:dyDescent="0.25">
      <c r="A6" s="645" t="s">
        <v>833</v>
      </c>
      <c r="B6" s="638">
        <v>-7.6906977720273606E-2</v>
      </c>
      <c r="C6" s="638"/>
      <c r="D6" s="638">
        <v>7.0130214791125356E-2</v>
      </c>
      <c r="E6" s="638">
        <v>1.8233335895104674E-2</v>
      </c>
      <c r="F6" s="638">
        <v>8.832263735237289E-2</v>
      </c>
      <c r="G6" s="638">
        <v>0.19550230909120597</v>
      </c>
      <c r="H6" s="638">
        <v>-1.2290599116262291E-2</v>
      </c>
      <c r="I6" s="638">
        <v>-2.3215598829231687E-2</v>
      </c>
      <c r="J6" s="638">
        <v>4.4847434156731758E-3</v>
      </c>
      <c r="K6" s="638">
        <v>6.3863241200026122E-2</v>
      </c>
      <c r="L6" s="55"/>
    </row>
    <row r="7" spans="1:13" ht="12.75" customHeight="1" x14ac:dyDescent="0.25">
      <c r="A7" s="649" t="s">
        <v>834</v>
      </c>
      <c r="B7" s="639"/>
      <c r="C7" s="639"/>
      <c r="D7" s="639"/>
      <c r="E7" s="639"/>
      <c r="F7" s="639"/>
      <c r="G7" s="639"/>
      <c r="H7" s="640">
        <v>-30.797862980000005</v>
      </c>
      <c r="I7" s="640">
        <v>-25.9125964825</v>
      </c>
      <c r="J7" s="640">
        <v>-24.8001432125</v>
      </c>
      <c r="K7" s="640">
        <v>8.1170370995750005</v>
      </c>
      <c r="L7" s="55"/>
    </row>
    <row r="8" spans="1:13" ht="12.75" customHeight="1" x14ac:dyDescent="0.25">
      <c r="A8" s="648" t="s">
        <v>835</v>
      </c>
      <c r="B8" s="641"/>
      <c r="C8" s="641"/>
      <c r="D8" s="641"/>
      <c r="E8" s="641"/>
      <c r="F8" s="641"/>
      <c r="G8" s="641"/>
      <c r="H8" s="642">
        <v>14.171514</v>
      </c>
      <c r="I8" s="642">
        <v>1.607941050000012</v>
      </c>
      <c r="J8" s="642">
        <v>32.899513249999998</v>
      </c>
      <c r="K8" s="642">
        <v>18.185012150000006</v>
      </c>
      <c r="L8" s="55"/>
      <c r="M8" s="55"/>
    </row>
    <row r="9" spans="1:13" ht="12.75" customHeight="1" x14ac:dyDescent="0.25">
      <c r="A9" s="650" t="s">
        <v>836</v>
      </c>
      <c r="B9" s="646"/>
      <c r="C9" s="646"/>
      <c r="D9" s="646"/>
      <c r="E9" s="646"/>
      <c r="F9" s="646"/>
      <c r="G9" s="646"/>
      <c r="H9" s="647">
        <v>-16.626349250000001</v>
      </c>
      <c r="I9" s="647">
        <v>-24.304655300000011</v>
      </c>
      <c r="J9" s="647">
        <v>8.0993702499999998</v>
      </c>
      <c r="K9" s="647">
        <v>26.302049224999994</v>
      </c>
      <c r="L9" s="55"/>
      <c r="M9" s="55"/>
    </row>
    <row r="10" spans="1:13" ht="12.75" customHeight="1" x14ac:dyDescent="0.25">
      <c r="A10" s="643" t="s">
        <v>837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4" t="s">
        <v>823</v>
      </c>
      <c r="L10" s="55"/>
      <c r="M10" s="55"/>
    </row>
    <row r="11" spans="1:13" ht="12.75" customHeight="1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2.75" customHeight="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2.75" customHeigh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2.75" customHeigh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12.75" customHeight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</sheetData>
  <mergeCells count="4">
    <mergeCell ref="B2:B3"/>
    <mergeCell ref="D2:G2"/>
    <mergeCell ref="H2:K2"/>
    <mergeCell ref="A1:K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/>
  </sheetViews>
  <sheetFormatPr defaultRowHeight="12.75" x14ac:dyDescent="0.2"/>
  <cols>
    <col min="1" max="1" width="19.140625" style="237" customWidth="1"/>
    <col min="2" max="16384" width="9.140625" style="237"/>
  </cols>
  <sheetData>
    <row r="1" spans="1:3" x14ac:dyDescent="0.2">
      <c r="A1" s="236" t="s">
        <v>838</v>
      </c>
    </row>
    <row r="2" spans="1:3" x14ac:dyDescent="0.2">
      <c r="A2" s="237" t="s">
        <v>300</v>
      </c>
      <c r="B2" s="237">
        <v>1236924</v>
      </c>
    </row>
    <row r="3" spans="1:3" x14ac:dyDescent="0.2">
      <c r="A3" s="237" t="s">
        <v>301</v>
      </c>
      <c r="B3" s="237">
        <v>1250307.52</v>
      </c>
      <c r="C3" s="238" t="s">
        <v>302</v>
      </c>
    </row>
    <row r="4" spans="1:3" x14ac:dyDescent="0.2">
      <c r="A4" s="237" t="s">
        <v>303</v>
      </c>
      <c r="B4" s="237">
        <v>1285532</v>
      </c>
    </row>
    <row r="5" spans="1:3" x14ac:dyDescent="0.2">
      <c r="A5" s="237" t="s">
        <v>304</v>
      </c>
      <c r="B5" s="237">
        <v>1516211.7799487775</v>
      </c>
      <c r="C5" s="237" t="s">
        <v>944</v>
      </c>
    </row>
    <row r="7" spans="1:3" x14ac:dyDescent="0.2">
      <c r="A7" s="237" t="s">
        <v>300</v>
      </c>
      <c r="B7" s="237">
        <v>848009</v>
      </c>
    </row>
    <row r="8" spans="1:3" x14ac:dyDescent="0.2">
      <c r="A8" s="237" t="s">
        <v>301</v>
      </c>
      <c r="B8" s="237">
        <v>860282.06</v>
      </c>
      <c r="C8" s="238" t="s">
        <v>305</v>
      </c>
    </row>
    <row r="9" spans="1:3" x14ac:dyDescent="0.2">
      <c r="A9" s="237" t="s">
        <v>303</v>
      </c>
      <c r="B9" s="237">
        <v>920946</v>
      </c>
    </row>
    <row r="10" spans="1:3" x14ac:dyDescent="0.2">
      <c r="A10" s="237" t="s">
        <v>304</v>
      </c>
      <c r="B10" s="237">
        <v>1082235.4840584858</v>
      </c>
      <c r="C10" s="237" t="s">
        <v>944</v>
      </c>
    </row>
    <row r="12" spans="1:3" x14ac:dyDescent="0.2">
      <c r="A12" s="237" t="s">
        <v>300</v>
      </c>
      <c r="B12" s="239">
        <v>884897</v>
      </c>
    </row>
    <row r="13" spans="1:3" x14ac:dyDescent="0.2">
      <c r="A13" s="237" t="s">
        <v>301</v>
      </c>
      <c r="B13" s="239">
        <v>837128</v>
      </c>
      <c r="C13" s="238" t="s">
        <v>55</v>
      </c>
    </row>
    <row r="14" spans="1:3" x14ac:dyDescent="0.2">
      <c r="A14" s="237" t="s">
        <v>303</v>
      </c>
      <c r="B14" s="239">
        <v>802091</v>
      </c>
    </row>
    <row r="15" spans="1:3" x14ac:dyDescent="0.2">
      <c r="A15" s="237" t="s">
        <v>304</v>
      </c>
      <c r="B15" s="239">
        <v>529859.93652003352</v>
      </c>
      <c r="C15" s="237" t="s">
        <v>944</v>
      </c>
    </row>
  </sheetData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workbookViewId="0"/>
  </sheetViews>
  <sheetFormatPr defaultRowHeight="15" x14ac:dyDescent="0.25"/>
  <cols>
    <col min="1" max="1" width="19.140625" customWidth="1"/>
  </cols>
  <sheetData>
    <row r="1" spans="1:14" x14ac:dyDescent="0.25">
      <c r="A1" s="567" t="s">
        <v>839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x14ac:dyDescent="0.25">
      <c r="A2" s="567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x14ac:dyDescent="0.25">
      <c r="A3" s="123" t="s">
        <v>302</v>
      </c>
      <c r="B3" s="651" t="s">
        <v>418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x14ac:dyDescent="0.25">
      <c r="A4" s="123" t="s">
        <v>300</v>
      </c>
      <c r="B4" s="566">
        <v>319124</v>
      </c>
      <c r="C4" s="569" t="s">
        <v>302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x14ac:dyDescent="0.25">
      <c r="A5" s="123" t="s">
        <v>301</v>
      </c>
      <c r="B5" s="566">
        <v>327537.56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x14ac:dyDescent="0.25">
      <c r="A6" s="123" t="s">
        <v>303</v>
      </c>
      <c r="B6" s="566">
        <v>347222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x14ac:dyDescent="0.25">
      <c r="A7" s="123" t="s">
        <v>304</v>
      </c>
      <c r="B7" s="566">
        <v>423146.75548545719</v>
      </c>
      <c r="C7" s="237" t="s">
        <v>944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x14ac:dyDescent="0.25">
      <c r="A9" s="123" t="s">
        <v>672</v>
      </c>
      <c r="B9" s="568">
        <v>2013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x14ac:dyDescent="0.25">
      <c r="A10" s="123" t="s">
        <v>300</v>
      </c>
      <c r="B10" s="566">
        <v>199323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x14ac:dyDescent="0.25">
      <c r="A11" s="123" t="s">
        <v>301</v>
      </c>
      <c r="B11" s="566">
        <v>213207.1</v>
      </c>
      <c r="C11" s="569" t="s">
        <v>305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1:14" x14ac:dyDescent="0.25">
      <c r="A12" s="123" t="s">
        <v>303</v>
      </c>
      <c r="B12" s="566">
        <v>231019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x14ac:dyDescent="0.25">
      <c r="A13" s="123" t="s">
        <v>304</v>
      </c>
      <c r="B13" s="566">
        <v>246316.54417029634</v>
      </c>
      <c r="C13" s="237" t="s">
        <v>944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x14ac:dyDescent="0.2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x14ac:dyDescent="0.25">
      <c r="A15" s="652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x14ac:dyDescent="0.25">
      <c r="A16" s="123"/>
      <c r="B16" s="566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</row>
    <row r="17" spans="1:14" x14ac:dyDescent="0.25">
      <c r="A17" s="123"/>
      <c r="B17" s="566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4" x14ac:dyDescent="0.25">
      <c r="A18" s="123"/>
      <c r="B18" s="566"/>
      <c r="C18" s="65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1:14" x14ac:dyDescent="0.25">
      <c r="A19" s="123"/>
      <c r="B19" s="566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x14ac:dyDescent="0.2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workbookViewId="0">
      <selection sqref="A1:E1"/>
    </sheetView>
  </sheetViews>
  <sheetFormatPr defaultRowHeight="12.75" customHeight="1" x14ac:dyDescent="0.25"/>
  <cols>
    <col min="1" max="1" width="23.7109375" customWidth="1"/>
  </cols>
  <sheetData>
    <row r="1" spans="1:5" ht="12.75" customHeight="1" x14ac:dyDescent="0.25">
      <c r="A1" s="956" t="s">
        <v>159</v>
      </c>
      <c r="B1" s="956"/>
      <c r="C1" s="956"/>
      <c r="D1" s="956"/>
      <c r="E1" s="956"/>
    </row>
    <row r="2" spans="1:5" ht="12.75" customHeight="1" x14ac:dyDescent="0.25">
      <c r="A2" s="113"/>
      <c r="B2" s="94">
        <v>2013</v>
      </c>
      <c r="C2" s="94">
        <v>2014</v>
      </c>
      <c r="D2" s="94">
        <v>2015</v>
      </c>
      <c r="E2" s="94">
        <v>2016</v>
      </c>
    </row>
    <row r="3" spans="1:5" ht="12.75" customHeight="1" x14ac:dyDescent="0.25">
      <c r="A3" s="114" t="s">
        <v>156</v>
      </c>
      <c r="B3" s="115">
        <v>-5.9</v>
      </c>
      <c r="C3" s="115">
        <v>-5.4</v>
      </c>
      <c r="D3" s="115">
        <v>-5.3</v>
      </c>
      <c r="E3" s="116"/>
    </row>
    <row r="4" spans="1:5" ht="12.75" customHeight="1" x14ac:dyDescent="0.25">
      <c r="A4" s="114" t="s">
        <v>157</v>
      </c>
      <c r="B4" s="115">
        <v>-2.94</v>
      </c>
      <c r="C4" s="115">
        <v>-3.6</v>
      </c>
      <c r="D4" s="115">
        <v>-3.6</v>
      </c>
      <c r="E4" s="116">
        <v>-3.1</v>
      </c>
    </row>
    <row r="5" spans="1:5" ht="12.75" customHeight="1" x14ac:dyDescent="0.25">
      <c r="A5" s="114" t="s">
        <v>158</v>
      </c>
      <c r="B5" s="117">
        <v>-2.98</v>
      </c>
      <c r="C5" s="117">
        <v>-4.5887006162178956</v>
      </c>
      <c r="D5" s="117">
        <v>-4.5345516226624536</v>
      </c>
      <c r="E5" s="117">
        <v>-3.9274652377482395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workbookViewId="0">
      <selection sqref="A1:E1"/>
    </sheetView>
  </sheetViews>
  <sheetFormatPr defaultRowHeight="12.75" customHeight="1" x14ac:dyDescent="0.25"/>
  <cols>
    <col min="1" max="1" width="23.7109375" customWidth="1"/>
  </cols>
  <sheetData>
    <row r="1" spans="1:5" ht="12.75" customHeight="1" x14ac:dyDescent="0.25">
      <c r="A1" s="1052" t="s">
        <v>163</v>
      </c>
      <c r="B1" s="1052"/>
      <c r="C1" s="1052"/>
      <c r="D1" s="1052"/>
      <c r="E1" s="1052"/>
    </row>
    <row r="2" spans="1:5" ht="12.75" customHeight="1" x14ac:dyDescent="0.25">
      <c r="A2" s="93"/>
      <c r="B2" s="119">
        <v>2013</v>
      </c>
      <c r="C2" s="119">
        <v>2014</v>
      </c>
      <c r="D2" s="119">
        <v>2015</v>
      </c>
      <c r="E2" s="119">
        <v>2016</v>
      </c>
    </row>
    <row r="3" spans="1:5" ht="12.75" customHeight="1" x14ac:dyDescent="0.25">
      <c r="A3" s="114" t="s">
        <v>160</v>
      </c>
      <c r="B3" s="115">
        <v>3.0000000000000004</v>
      </c>
      <c r="C3" s="115">
        <v>-0.20000000000000018</v>
      </c>
      <c r="D3" s="115">
        <v>0.49999999999999956</v>
      </c>
      <c r="E3" s="116"/>
    </row>
    <row r="4" spans="1:5" ht="12.75" customHeight="1" x14ac:dyDescent="0.25">
      <c r="A4" s="114" t="s">
        <v>161</v>
      </c>
      <c r="B4" s="115"/>
      <c r="C4" s="118">
        <v>1</v>
      </c>
      <c r="D4" s="118">
        <v>0.60000000000000009</v>
      </c>
      <c r="E4" s="118">
        <v>0.19999999999999996</v>
      </c>
    </row>
    <row r="5" spans="1:5" ht="12.75" customHeight="1" x14ac:dyDescent="0.25">
      <c r="A5" s="114" t="s">
        <v>162</v>
      </c>
      <c r="B5" s="120"/>
      <c r="C5" s="121">
        <v>1.7829676256894516</v>
      </c>
      <c r="D5" s="121">
        <v>0.1815839969730022</v>
      </c>
      <c r="E5" s="121">
        <v>0.46291361508578577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workbookViewId="0"/>
  </sheetViews>
  <sheetFormatPr defaultRowHeight="12.75" customHeight="1" x14ac:dyDescent="0.25"/>
  <cols>
    <col min="1" max="1" width="55.5703125" bestFit="1" customWidth="1"/>
  </cols>
  <sheetData>
    <row r="1" spans="1:12" ht="12.75" customHeight="1" x14ac:dyDescent="0.25">
      <c r="A1" s="682" t="s">
        <v>162</v>
      </c>
      <c r="B1" s="683">
        <v>2010</v>
      </c>
      <c r="C1" s="683">
        <v>2011</v>
      </c>
      <c r="D1" s="683">
        <v>2012</v>
      </c>
      <c r="E1" s="683">
        <v>2013</v>
      </c>
      <c r="F1" s="683">
        <v>2014</v>
      </c>
      <c r="G1" s="683">
        <v>2015</v>
      </c>
      <c r="H1" s="683">
        <v>2016</v>
      </c>
    </row>
    <row r="2" spans="1:12" ht="12.75" customHeight="1" x14ac:dyDescent="0.25">
      <c r="A2" s="654" t="s">
        <v>840</v>
      </c>
      <c r="B2" s="675">
        <v>-1.1055937564074449</v>
      </c>
      <c r="C2" s="675">
        <v>3.0494837703580346</v>
      </c>
      <c r="D2" s="675">
        <v>0.32773620452716934</v>
      </c>
      <c r="E2" s="675">
        <v>1.0173926680693324</v>
      </c>
      <c r="F2" s="675">
        <v>-0.66353883210002418</v>
      </c>
      <c r="G2" s="675">
        <v>1.3968520176901418</v>
      </c>
      <c r="H2" s="675">
        <v>1.0207541825082214</v>
      </c>
      <c r="L2" s="320" t="s">
        <v>855</v>
      </c>
    </row>
    <row r="3" spans="1:12" ht="12.75" customHeight="1" x14ac:dyDescent="0.25">
      <c r="A3" s="388" t="s">
        <v>460</v>
      </c>
      <c r="B3" s="431">
        <f>B4-B5</f>
        <v>0.90377688585878768</v>
      </c>
      <c r="C3" s="431">
        <f>C4-C5</f>
        <v>0.1061237181635063</v>
      </c>
      <c r="D3" s="431">
        <v>-0.2556147634285697</v>
      </c>
      <c r="E3" s="431">
        <v>-0.27898129211780476</v>
      </c>
      <c r="F3" s="431">
        <v>1.5746355230584141</v>
      </c>
      <c r="G3" s="431">
        <v>-0.44993788178922545</v>
      </c>
      <c r="H3" s="431">
        <v>-1.173708889624969</v>
      </c>
    </row>
    <row r="4" spans="1:12" ht="12.75" customHeight="1" x14ac:dyDescent="0.25">
      <c r="A4" s="391" t="s">
        <v>461</v>
      </c>
      <c r="B4" s="451">
        <v>0.71850400873109077</v>
      </c>
      <c r="C4" s="451">
        <v>0.16059821221725556</v>
      </c>
      <c r="D4" s="451">
        <v>-0.19897785023290959</v>
      </c>
      <c r="E4" s="451">
        <v>-0.15840763314584771</v>
      </c>
      <c r="F4" s="451">
        <v>1.5130622827188844</v>
      </c>
      <c r="G4" s="451">
        <v>-0.46523142128810679</v>
      </c>
      <c r="H4" s="451">
        <v>-1.1932928108171734</v>
      </c>
    </row>
    <row r="5" spans="1:12" ht="12.75" customHeight="1" x14ac:dyDescent="0.25">
      <c r="A5" s="392" t="s">
        <v>462</v>
      </c>
      <c r="B5" s="451">
        <v>-0.18527287712769691</v>
      </c>
      <c r="C5" s="451">
        <v>5.4474494053749267E-2</v>
      </c>
      <c r="D5" s="451">
        <v>5.663691319566011E-2</v>
      </c>
      <c r="E5" s="451">
        <v>0.12057365897195704</v>
      </c>
      <c r="F5" s="451">
        <v>-6.1573240339529711E-2</v>
      </c>
      <c r="G5" s="451">
        <v>-1.5293539498881348E-2</v>
      </c>
      <c r="H5" s="451">
        <v>-1.9583921192204423E-2</v>
      </c>
    </row>
    <row r="6" spans="1:12" ht="12.75" customHeight="1" x14ac:dyDescent="0.25">
      <c r="A6" s="393" t="s">
        <v>463</v>
      </c>
      <c r="B6" s="676">
        <f>B2-B3</f>
        <v>-2.0093706422662327</v>
      </c>
      <c r="C6" s="676">
        <f>C2-C3</f>
        <v>2.9433600521945285</v>
      </c>
      <c r="D6" s="676">
        <v>0.58335096795573904</v>
      </c>
      <c r="E6" s="676">
        <v>1.2963739601871371</v>
      </c>
      <c r="F6" s="676">
        <v>-2.2381743551584385</v>
      </c>
      <c r="G6" s="676">
        <v>1.8467898994793672</v>
      </c>
      <c r="H6" s="676">
        <v>2.1944630721331904</v>
      </c>
    </row>
    <row r="7" spans="1:12" ht="12.75" customHeight="1" x14ac:dyDescent="0.25">
      <c r="A7" s="395" t="s">
        <v>464</v>
      </c>
      <c r="B7" s="677">
        <v>-1.0989645090699267</v>
      </c>
      <c r="C7" s="677">
        <v>-0.43370876769739586</v>
      </c>
      <c r="D7" s="677">
        <v>-0.44852913588992954</v>
      </c>
      <c r="E7" s="677">
        <v>-1.3093299999064898</v>
      </c>
      <c r="F7" s="677">
        <v>-0.99015808204648526</v>
      </c>
      <c r="G7" s="677">
        <v>-0.55840618249184582</v>
      </c>
      <c r="H7" s="677">
        <v>9.7975390020529046E-2</v>
      </c>
    </row>
    <row r="8" spans="1:12" ht="12.75" customHeight="1" x14ac:dyDescent="0.25">
      <c r="A8" s="397"/>
      <c r="B8" s="129"/>
      <c r="C8" s="129"/>
      <c r="D8" s="129"/>
      <c r="E8" s="129"/>
      <c r="F8" s="129"/>
      <c r="G8" s="129"/>
      <c r="H8" s="398" t="s">
        <v>340</v>
      </c>
    </row>
    <row r="9" spans="1:12" ht="12.75" customHeight="1" x14ac:dyDescent="0.25">
      <c r="A9" s="682" t="s">
        <v>160</v>
      </c>
      <c r="B9" s="683">
        <v>2009</v>
      </c>
      <c r="C9" s="683">
        <v>2010</v>
      </c>
      <c r="D9" s="683">
        <v>2011</v>
      </c>
      <c r="E9" s="683">
        <v>2012</v>
      </c>
      <c r="F9" s="683">
        <v>2013</v>
      </c>
      <c r="G9" s="683">
        <v>2014</v>
      </c>
      <c r="H9" s="683">
        <v>2015</v>
      </c>
    </row>
    <row r="10" spans="1:12" ht="12.75" customHeight="1" x14ac:dyDescent="0.25">
      <c r="A10" s="655" t="s">
        <v>841</v>
      </c>
      <c r="B10" s="656">
        <v>-4.5457768337296729</v>
      </c>
      <c r="C10" s="656">
        <v>-5.1774245424887555</v>
      </c>
      <c r="D10" s="656">
        <v>-1.8397830756836684</v>
      </c>
      <c r="E10" s="656">
        <v>-1.6898215236295797</v>
      </c>
      <c r="F10" s="656">
        <v>-0.39398640925277162</v>
      </c>
      <c r="G10" s="656">
        <v>0.56630136230026473</v>
      </c>
      <c r="H10" s="656">
        <v>1.0687716124113757</v>
      </c>
    </row>
    <row r="11" spans="1:12" ht="12.75" customHeight="1" x14ac:dyDescent="0.25">
      <c r="A11" s="657" t="s">
        <v>842</v>
      </c>
      <c r="B11" s="658">
        <v>1.178223180305054</v>
      </c>
      <c r="C11" s="658">
        <v>2.0828702648657256</v>
      </c>
      <c r="D11" s="658">
        <v>2.4253707019568322</v>
      </c>
      <c r="E11" s="658">
        <v>2.4087025878978348</v>
      </c>
      <c r="F11" s="658">
        <v>3.810969478998075</v>
      </c>
      <c r="G11" s="658">
        <v>2.8203441769322137</v>
      </c>
      <c r="H11" s="658">
        <v>1.7395895844297689</v>
      </c>
    </row>
    <row r="12" spans="1:12" ht="12.75" customHeight="1" x14ac:dyDescent="0.25">
      <c r="A12" s="659" t="s">
        <v>461</v>
      </c>
      <c r="B12" s="431">
        <v>2.1530173438277957</v>
      </c>
      <c r="C12" s="431">
        <v>2.8727215418355532</v>
      </c>
      <c r="D12" s="431">
        <v>3.2677285085415453</v>
      </c>
      <c r="E12" s="431">
        <v>3.283642148103306</v>
      </c>
      <c r="F12" s="431">
        <v>4.791676208182694</v>
      </c>
      <c r="G12" s="431">
        <v>3.6826698376005989</v>
      </c>
      <c r="H12" s="431">
        <v>2.6253672094554052</v>
      </c>
    </row>
    <row r="13" spans="1:12" ht="12.75" customHeight="1" x14ac:dyDescent="0.25">
      <c r="A13" s="659" t="s">
        <v>462</v>
      </c>
      <c r="B13" s="431">
        <v>0.97479416352274173</v>
      </c>
      <c r="C13" s="431">
        <v>0.78985127696982738</v>
      </c>
      <c r="D13" s="431">
        <v>0.84235780658471304</v>
      </c>
      <c r="E13" s="431">
        <v>0.87493956020547137</v>
      </c>
      <c r="F13" s="431">
        <v>0.98070672918461888</v>
      </c>
      <c r="G13" s="431">
        <v>0.86232566066838512</v>
      </c>
      <c r="H13" s="431">
        <v>0.88577762502563639</v>
      </c>
    </row>
    <row r="14" spans="1:12" ht="12.75" customHeight="1" x14ac:dyDescent="0.25">
      <c r="A14" s="660" t="s">
        <v>843</v>
      </c>
      <c r="B14" s="435">
        <v>-5.7240000140347274</v>
      </c>
      <c r="C14" s="435">
        <v>-7.2602948073544811</v>
      </c>
      <c r="D14" s="435">
        <v>-4.2651537776405011</v>
      </c>
      <c r="E14" s="435">
        <v>-4.0985241115274142</v>
      </c>
      <c r="F14" s="435">
        <v>-4.2049558882508471</v>
      </c>
      <c r="G14" s="435">
        <v>-2.2540428146319491</v>
      </c>
      <c r="H14" s="435">
        <v>-0.6708179720183931</v>
      </c>
    </row>
    <row r="15" spans="1:12" ht="12.75" customHeight="1" x14ac:dyDescent="0.25">
      <c r="A15" s="684" t="s">
        <v>844</v>
      </c>
      <c r="B15" s="685" t="s">
        <v>140</v>
      </c>
      <c r="C15" s="686">
        <v>-1.5362947933197537</v>
      </c>
      <c r="D15" s="686">
        <v>2.99514102971398</v>
      </c>
      <c r="E15" s="686">
        <v>0.16662966611308683</v>
      </c>
      <c r="F15" s="686">
        <v>-0.10643177672343285</v>
      </c>
      <c r="G15" s="686">
        <v>1.950913073618898</v>
      </c>
      <c r="H15" s="686">
        <v>1.583224842613556</v>
      </c>
    </row>
    <row r="16" spans="1:12" ht="12.75" customHeight="1" x14ac:dyDescent="0.25">
      <c r="A16" s="661" t="s">
        <v>845</v>
      </c>
      <c r="B16" s="662">
        <v>-3.7599062070054772</v>
      </c>
      <c r="C16" s="368">
        <v>-1.4148299282195878</v>
      </c>
      <c r="D16" s="368">
        <v>-0.48198458622269086</v>
      </c>
      <c r="E16" s="368">
        <v>-0.65417655526310226</v>
      </c>
      <c r="F16" s="368">
        <v>-1.5736857937211683</v>
      </c>
      <c r="G16" s="368">
        <v>-0.88908456468965502</v>
      </c>
      <c r="H16" s="368">
        <v>-0.16357755108412531</v>
      </c>
    </row>
    <row r="19" spans="1:12" ht="12.75" customHeight="1" x14ac:dyDescent="0.25">
      <c r="A19" s="663" t="s">
        <v>846</v>
      </c>
      <c r="B19" s="129"/>
      <c r="C19" s="129"/>
      <c r="D19" s="129"/>
      <c r="E19" s="129"/>
      <c r="F19" s="129"/>
    </row>
    <row r="20" spans="1:12" ht="12.75" customHeight="1" x14ac:dyDescent="0.25">
      <c r="A20" s="664"/>
      <c r="B20" s="687">
        <v>2011</v>
      </c>
      <c r="C20" s="485">
        <v>2012</v>
      </c>
      <c r="D20" s="485">
        <v>2013</v>
      </c>
      <c r="E20" s="485">
        <v>2014</v>
      </c>
      <c r="F20" s="485">
        <v>2015</v>
      </c>
    </row>
    <row r="21" spans="1:12" ht="12.75" customHeight="1" x14ac:dyDescent="0.25">
      <c r="A21" s="665" t="s">
        <v>847</v>
      </c>
      <c r="B21" s="666">
        <f>C2-(D10-C10)</f>
        <v>-0.28815769644705247</v>
      </c>
      <c r="C21" s="666">
        <f>D2-(E10-D10)</f>
        <v>0.17777465247308066</v>
      </c>
      <c r="D21" s="666">
        <f>E2-(F10-E10)</f>
        <v>-0.27844244630747572</v>
      </c>
      <c r="E21" s="666">
        <f>F2-(G10-F10)</f>
        <v>-1.6238266036530606</v>
      </c>
      <c r="F21" s="666">
        <f>G2-(H10-G10)</f>
        <v>0.89438176757903076</v>
      </c>
      <c r="L21" s="320" t="s">
        <v>856</v>
      </c>
    </row>
    <row r="22" spans="1:12" ht="12.75" customHeight="1" x14ac:dyDescent="0.25">
      <c r="A22" s="657" t="s">
        <v>848</v>
      </c>
      <c r="B22" s="667">
        <f>B23-B24</f>
        <v>-0.23637671892760015</v>
      </c>
      <c r="C22" s="667">
        <f>C23-C24</f>
        <v>-0.23894664936957211</v>
      </c>
      <c r="D22" s="667">
        <f>D23-D24</f>
        <v>-1.6812481832180453</v>
      </c>
      <c r="E22" s="667">
        <f>E23-E24</f>
        <v>2.5652608251242754</v>
      </c>
      <c r="F22" s="667">
        <f>F23-F24</f>
        <v>0.63081671071321943</v>
      </c>
    </row>
    <row r="23" spans="1:12" ht="12.75" customHeight="1" x14ac:dyDescent="0.25">
      <c r="A23" s="659" t="s">
        <v>461</v>
      </c>
      <c r="B23" s="668">
        <f t="shared" ref="B23:F24" si="0">C4-(D12-C12)</f>
        <v>-0.23440875448873655</v>
      </c>
      <c r="C23" s="668">
        <f t="shared" si="0"/>
        <v>-0.21489148979467032</v>
      </c>
      <c r="D23" s="668">
        <f t="shared" si="0"/>
        <v>-1.6664416932252357</v>
      </c>
      <c r="E23" s="668">
        <f t="shared" si="0"/>
        <v>2.6220686533009796</v>
      </c>
      <c r="F23" s="668">
        <f t="shared" si="0"/>
        <v>0.59207120685708681</v>
      </c>
    </row>
    <row r="24" spans="1:12" ht="12.75" customHeight="1" x14ac:dyDescent="0.25">
      <c r="A24" s="659" t="s">
        <v>462</v>
      </c>
      <c r="B24" s="668">
        <f t="shared" si="0"/>
        <v>1.9679644388636008E-3</v>
      </c>
      <c r="C24" s="668">
        <f t="shared" si="0"/>
        <v>2.4055159574901785E-2</v>
      </c>
      <c r="D24" s="668">
        <f t="shared" si="0"/>
        <v>1.4806489992809535E-2</v>
      </c>
      <c r="E24" s="668">
        <f t="shared" si="0"/>
        <v>5.6807828176704045E-2</v>
      </c>
      <c r="F24" s="668">
        <f t="shared" si="0"/>
        <v>-3.8745503856132624E-2</v>
      </c>
    </row>
    <row r="25" spans="1:12" ht="12.75" customHeight="1" x14ac:dyDescent="0.25">
      <c r="A25" s="669" t="s">
        <v>849</v>
      </c>
      <c r="B25" s="670">
        <f>B21-B22</f>
        <v>-5.178097751945232E-2</v>
      </c>
      <c r="C25" s="670">
        <f>C21-C22</f>
        <v>0.41672130184265277</v>
      </c>
      <c r="D25" s="670">
        <f>D21-D22</f>
        <v>1.4028057369105695</v>
      </c>
      <c r="E25" s="670">
        <f>E21-E22</f>
        <v>-4.1890874287773361</v>
      </c>
      <c r="F25" s="670">
        <f>F21-F22</f>
        <v>0.26356505686581133</v>
      </c>
    </row>
    <row r="26" spans="1:12" ht="12.75" customHeight="1" x14ac:dyDescent="0.25">
      <c r="A26" s="671" t="s">
        <v>850</v>
      </c>
      <c r="B26" s="672">
        <f>C7-D16</f>
        <v>4.8275818525295E-2</v>
      </c>
      <c r="C26" s="672">
        <f>D7-E16</f>
        <v>0.20564741937317271</v>
      </c>
      <c r="D26" s="672">
        <f>E7-F16</f>
        <v>0.26435579381467855</v>
      </c>
      <c r="E26" s="672">
        <f>F7-G16</f>
        <v>-0.10107351735683023</v>
      </c>
      <c r="F26" s="672">
        <f>G7-H16</f>
        <v>-0.39482863140772051</v>
      </c>
    </row>
    <row r="27" spans="1:12" ht="12.75" customHeight="1" x14ac:dyDescent="0.25">
      <c r="A27" s="129"/>
      <c r="B27" s="129"/>
      <c r="C27" s="129"/>
      <c r="D27" s="129"/>
      <c r="E27" s="129"/>
      <c r="F27" s="398" t="s">
        <v>340</v>
      </c>
    </row>
    <row r="28" spans="1:12" ht="12.75" customHeight="1" x14ac:dyDescent="0.25">
      <c r="A28" s="129"/>
      <c r="B28" s="129"/>
      <c r="C28" s="129"/>
      <c r="D28" s="129"/>
      <c r="E28" s="129"/>
      <c r="F28" s="129"/>
    </row>
    <row r="29" spans="1:12" ht="12.75" customHeight="1" x14ac:dyDescent="0.25">
      <c r="A29" s="673" t="s">
        <v>851</v>
      </c>
      <c r="B29" s="129"/>
      <c r="C29" s="129"/>
      <c r="D29" s="129"/>
      <c r="E29" s="129"/>
      <c r="F29" s="129"/>
    </row>
    <row r="30" spans="1:12" ht="12.75" customHeight="1" x14ac:dyDescent="0.25">
      <c r="A30" s="674" t="s">
        <v>852</v>
      </c>
      <c r="B30" s="688">
        <f>B25</f>
        <v>-5.178097751945232E-2</v>
      </c>
      <c r="C30" s="688">
        <f>C25</f>
        <v>0.41672130184265277</v>
      </c>
      <c r="D30" s="688">
        <f>D25</f>
        <v>1.4028057369105695</v>
      </c>
      <c r="E30" s="688">
        <f>E25</f>
        <v>-4.1890874287773361</v>
      </c>
      <c r="F30" s="688">
        <f>F25</f>
        <v>0.26356505686581133</v>
      </c>
    </row>
    <row r="31" spans="1:12" ht="12.75" customHeight="1" x14ac:dyDescent="0.25">
      <c r="A31" s="674" t="s">
        <v>853</v>
      </c>
      <c r="B31" s="689">
        <f>B21</f>
        <v>-0.28815769644705247</v>
      </c>
      <c r="C31" s="688">
        <f>C21</f>
        <v>0.17777465247308066</v>
      </c>
      <c r="D31" s="688">
        <f>D21</f>
        <v>-0.27844244630747572</v>
      </c>
      <c r="E31" s="688">
        <f>E21</f>
        <v>-1.6238266036530606</v>
      </c>
      <c r="F31" s="688">
        <f>F21</f>
        <v>0.89438176757903076</v>
      </c>
    </row>
    <row r="32" spans="1:12" ht="12.75" customHeight="1" x14ac:dyDescent="0.25">
      <c r="A32" s="674" t="s">
        <v>854</v>
      </c>
      <c r="B32" s="688">
        <f>-B22</f>
        <v>0.23637671892760015</v>
      </c>
      <c r="C32" s="688">
        <f>-C22</f>
        <v>0.23894664936957211</v>
      </c>
      <c r="D32" s="688">
        <f>-D22</f>
        <v>1.6812481832180453</v>
      </c>
      <c r="E32" s="688">
        <f>-E22</f>
        <v>-2.5652608251242754</v>
      </c>
      <c r="F32" s="688">
        <f>-F22</f>
        <v>-0.63081671071321943</v>
      </c>
    </row>
  </sheetData>
  <pageMargins left="0.7" right="0.7" top="0.75" bottom="0.75" header="0.3" footer="0.3"/>
  <ignoredErrors>
    <ignoredError sqref="B22:F2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sqref="A1:E1"/>
    </sheetView>
  </sheetViews>
  <sheetFormatPr defaultRowHeight="12.75" customHeight="1" x14ac:dyDescent="0.25"/>
  <cols>
    <col min="1" max="1" width="48.140625" customWidth="1"/>
    <col min="2" max="5" width="9.140625" customWidth="1"/>
  </cols>
  <sheetData>
    <row r="1" spans="1:5" ht="12.75" customHeight="1" x14ac:dyDescent="0.25">
      <c r="A1" s="956" t="s">
        <v>152</v>
      </c>
      <c r="B1" s="956"/>
      <c r="C1" s="956"/>
      <c r="D1" s="956"/>
      <c r="E1" s="956"/>
    </row>
    <row r="2" spans="1:5" ht="12.75" customHeight="1" x14ac:dyDescent="0.25">
      <c r="A2" s="93"/>
      <c r="B2" s="94">
        <v>2013</v>
      </c>
      <c r="C2" s="94" t="s">
        <v>135</v>
      </c>
      <c r="D2" s="94" t="s">
        <v>136</v>
      </c>
      <c r="E2" s="94" t="s">
        <v>137</v>
      </c>
    </row>
    <row r="3" spans="1:5" ht="12.75" customHeight="1" x14ac:dyDescent="0.25">
      <c r="A3" s="95" t="s">
        <v>144</v>
      </c>
      <c r="B3" s="96">
        <v>-2.98</v>
      </c>
      <c r="C3" s="96">
        <v>-4.5887006162178956</v>
      </c>
      <c r="D3" s="96">
        <v>-4.5345516226624536</v>
      </c>
      <c r="E3" s="96">
        <v>-3.9274652377482395</v>
      </c>
    </row>
    <row r="4" spans="1:5" ht="12.75" customHeight="1" x14ac:dyDescent="0.25">
      <c r="A4" s="97" t="s">
        <v>138</v>
      </c>
      <c r="B4" s="98"/>
      <c r="C4" s="98">
        <v>-2.83</v>
      </c>
      <c r="D4" s="98">
        <v>-2.57</v>
      </c>
      <c r="E4" s="98">
        <v>-1.5</v>
      </c>
    </row>
    <row r="5" spans="1:5" ht="12.75" customHeight="1" x14ac:dyDescent="0.25">
      <c r="A5" s="99" t="s">
        <v>139</v>
      </c>
      <c r="B5" s="100" t="s">
        <v>140</v>
      </c>
      <c r="C5" s="101">
        <v>1.7829676256894516</v>
      </c>
      <c r="D5" s="101">
        <v>1.9645516226624538</v>
      </c>
      <c r="E5" s="101">
        <v>2.4274652377482395</v>
      </c>
    </row>
    <row r="6" spans="1:5" ht="12.75" customHeight="1" x14ac:dyDescent="0.25">
      <c r="A6" s="102" t="s">
        <v>141</v>
      </c>
      <c r="B6" s="103" t="s">
        <v>140</v>
      </c>
      <c r="C6" s="104">
        <v>1351</v>
      </c>
      <c r="D6" s="104">
        <v>1561.0761948949955</v>
      </c>
      <c r="E6" s="104">
        <v>2027.8682175588797</v>
      </c>
    </row>
    <row r="7" spans="1:5" ht="12.75" customHeight="1" x14ac:dyDescent="0.25">
      <c r="A7" s="99" t="s">
        <v>142</v>
      </c>
      <c r="B7" s="100" t="s">
        <v>140</v>
      </c>
      <c r="C7" s="101">
        <v>1.7829676256894516</v>
      </c>
      <c r="D7" s="101">
        <v>0.1815839969730022</v>
      </c>
      <c r="E7" s="101">
        <v>0.46291361508578577</v>
      </c>
    </row>
    <row r="8" spans="1:5" ht="12.75" customHeight="1" x14ac:dyDescent="0.25">
      <c r="A8" s="105" t="s">
        <v>141</v>
      </c>
      <c r="B8" s="106" t="s">
        <v>140</v>
      </c>
      <c r="C8" s="107">
        <v>1351</v>
      </c>
      <c r="D8" s="107">
        <v>210.07619489499552</v>
      </c>
      <c r="E8" s="107">
        <v>466.79202266388415</v>
      </c>
    </row>
    <row r="9" spans="1:5" ht="12.75" customHeight="1" x14ac:dyDescent="0.25">
      <c r="A9" s="92" t="s">
        <v>145</v>
      </c>
      <c r="B9" s="27"/>
      <c r="C9" s="27"/>
      <c r="D9" s="27"/>
      <c r="E9" s="27" t="s">
        <v>143</v>
      </c>
    </row>
    <row r="10" spans="1:5" ht="12.75" customHeight="1" x14ac:dyDescent="0.25">
      <c r="A10" s="779"/>
    </row>
  </sheetData>
  <mergeCells count="1">
    <mergeCell ref="A1:E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/>
  </sheetViews>
  <sheetFormatPr defaultRowHeight="15" x14ac:dyDescent="0.25"/>
  <cols>
    <col min="1" max="1" width="46" style="184" bestFit="1" customWidth="1"/>
    <col min="2" max="2" width="9.140625" style="184"/>
    <col min="3" max="3" width="10.85546875" style="184" customWidth="1"/>
    <col min="4" max="4" width="9.5703125" style="184" bestFit="1" customWidth="1"/>
    <col min="5" max="6" width="9.7109375" style="184" bestFit="1" customWidth="1"/>
    <col min="7" max="8" width="10.28515625" style="184" bestFit="1" customWidth="1"/>
    <col min="9" max="11" width="9.140625" style="184"/>
    <col min="12" max="12" width="9.85546875" style="184" customWidth="1"/>
    <col min="13" max="16384" width="9.140625" style="184"/>
  </cols>
  <sheetData>
    <row r="1" spans="1:10" x14ac:dyDescent="0.25">
      <c r="A1" s="182" t="s">
        <v>261</v>
      </c>
      <c r="B1" s="183"/>
      <c r="C1" s="183"/>
      <c r="D1" s="183"/>
      <c r="E1" s="183"/>
      <c r="F1" s="183"/>
    </row>
    <row r="2" spans="1:10" x14ac:dyDescent="0.25">
      <c r="A2" s="185"/>
      <c r="B2" s="186">
        <v>2012</v>
      </c>
      <c r="C2" s="186" t="s">
        <v>186</v>
      </c>
      <c r="D2" s="186" t="s">
        <v>187</v>
      </c>
      <c r="E2" s="186" t="s">
        <v>188</v>
      </c>
      <c r="F2" s="186" t="s">
        <v>189</v>
      </c>
    </row>
    <row r="3" spans="1:10" x14ac:dyDescent="0.25">
      <c r="A3" s="187" t="s">
        <v>255</v>
      </c>
      <c r="B3" s="188">
        <v>45.36540864031489</v>
      </c>
      <c r="C3" s="188">
        <v>45.80712192818325</v>
      </c>
      <c r="D3" s="188">
        <v>45.654922988390247</v>
      </c>
      <c r="E3" s="188">
        <v>44.977611177946514</v>
      </c>
      <c r="F3" s="188">
        <v>44.271704198893801</v>
      </c>
      <c r="G3" s="189"/>
      <c r="H3" s="189"/>
      <c r="J3" s="189"/>
    </row>
    <row r="4" spans="1:10" x14ac:dyDescent="0.25">
      <c r="A4" s="187" t="s">
        <v>256</v>
      </c>
      <c r="B4" s="188">
        <v>0</v>
      </c>
      <c r="C4" s="188">
        <v>0.93645915171961103</v>
      </c>
      <c r="D4" s="188">
        <v>2.8462875515251054</v>
      </c>
      <c r="E4" s="188">
        <v>4.4000246619677066</v>
      </c>
      <c r="F4" s="188">
        <v>4.5871729113069266</v>
      </c>
      <c r="G4" s="190"/>
      <c r="H4" s="190"/>
    </row>
    <row r="5" spans="1:10" x14ac:dyDescent="0.25">
      <c r="A5" s="187" t="s">
        <v>257</v>
      </c>
      <c r="B5" s="188">
        <v>2.4727122559040575</v>
      </c>
      <c r="C5" s="188">
        <v>3.368643778797165</v>
      </c>
      <c r="D5" s="188">
        <v>3.5689608178814098</v>
      </c>
      <c r="E5" s="188">
        <v>3.431903812954495</v>
      </c>
      <c r="F5" s="188">
        <v>3.2940212515823268</v>
      </c>
      <c r="G5" s="191"/>
    </row>
    <row r="6" spans="1:10" x14ac:dyDescent="0.25">
      <c r="A6" s="187" t="s">
        <v>258</v>
      </c>
      <c r="B6" s="188">
        <v>4.5487778359463729</v>
      </c>
      <c r="C6" s="188">
        <v>4.6396521947521627</v>
      </c>
      <c r="D6" s="188">
        <v>5.2801468399543303</v>
      </c>
      <c r="E6" s="188">
        <v>5.3956162363178715</v>
      </c>
      <c r="F6" s="188">
        <v>5.3181163507585634</v>
      </c>
    </row>
    <row r="7" spans="1:10" x14ac:dyDescent="0.25">
      <c r="A7" s="192" t="s">
        <v>259</v>
      </c>
      <c r="B7" s="193">
        <v>0</v>
      </c>
      <c r="C7" s="193">
        <v>-0.49535655172416054</v>
      </c>
      <c r="D7" s="193">
        <v>-0.56985962872569829</v>
      </c>
      <c r="E7" s="193">
        <v>-1.8198652823249752</v>
      </c>
      <c r="F7" s="193">
        <v>-1.7913031695296469</v>
      </c>
    </row>
    <row r="8" spans="1:10" x14ac:dyDescent="0.25">
      <c r="A8" s="194" t="s">
        <v>260</v>
      </c>
    </row>
  </sheetData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opLeftCell="A16" workbookViewId="0"/>
  </sheetViews>
  <sheetFormatPr defaultRowHeight="15" x14ac:dyDescent="0.25"/>
  <cols>
    <col min="1" max="1" width="46.85546875" style="195" customWidth="1"/>
    <col min="2" max="16384" width="9.140625" style="195"/>
  </cols>
  <sheetData>
    <row r="1" spans="1:6" x14ac:dyDescent="0.25">
      <c r="A1" s="182" t="s">
        <v>262</v>
      </c>
    </row>
    <row r="2" spans="1:6" x14ac:dyDescent="0.25">
      <c r="A2" s="185"/>
      <c r="B2" s="186">
        <v>2012</v>
      </c>
      <c r="C2" s="186" t="s">
        <v>186</v>
      </c>
      <c r="D2" s="186" t="s">
        <v>187</v>
      </c>
      <c r="E2" s="186" t="s">
        <v>188</v>
      </c>
      <c r="F2" s="186" t="s">
        <v>189</v>
      </c>
    </row>
    <row r="3" spans="1:6" x14ac:dyDescent="0.25">
      <c r="A3" s="187" t="s">
        <v>263</v>
      </c>
      <c r="B3" s="188">
        <v>52.386766100016601</v>
      </c>
      <c r="C3" s="188">
        <v>54.256520501728026</v>
      </c>
      <c r="D3" s="188">
        <v>56.780458569025392</v>
      </c>
      <c r="E3" s="188">
        <v>56.385290606861609</v>
      </c>
      <c r="F3" s="188">
        <v>55.679711543011969</v>
      </c>
    </row>
    <row r="4" spans="1:6" x14ac:dyDescent="0.25">
      <c r="A4" s="187" t="s">
        <v>264</v>
      </c>
      <c r="B4" s="188">
        <v>52.386766100016601</v>
      </c>
      <c r="C4" s="188">
        <v>54.751877053452191</v>
      </c>
      <c r="D4" s="188">
        <v>57.350417970033256</v>
      </c>
      <c r="E4" s="188">
        <v>58.205254181300994</v>
      </c>
      <c r="F4" s="188">
        <v>57.471111461997623</v>
      </c>
    </row>
    <row r="5" spans="1:6" x14ac:dyDescent="0.25">
      <c r="A5" s="187" t="s">
        <v>265</v>
      </c>
      <c r="B5" s="188">
        <v>52.386766100016601</v>
      </c>
      <c r="C5" s="188">
        <v>49.778987446181382</v>
      </c>
      <c r="D5" s="188">
        <v>51.811640548562842</v>
      </c>
      <c r="E5" s="188">
        <v>51.45338671470023</v>
      </c>
      <c r="F5" s="188">
        <v>50.981279505209969</v>
      </c>
    </row>
    <row r="6" spans="1:6" x14ac:dyDescent="0.25">
      <c r="A6" s="187" t="s">
        <v>266</v>
      </c>
      <c r="B6" s="188">
        <v>52.386766100016601</v>
      </c>
      <c r="C6" s="188">
        <v>55.757020802021557</v>
      </c>
      <c r="D6" s="188">
        <v>59.893928745845152</v>
      </c>
      <c r="E6" s="188">
        <v>61.047671312302711</v>
      </c>
      <c r="F6" s="188">
        <v>60.597905158781018</v>
      </c>
    </row>
    <row r="8" spans="1:6" x14ac:dyDescent="0.25">
      <c r="A8" s="182" t="s">
        <v>267</v>
      </c>
    </row>
    <row r="9" spans="1:6" x14ac:dyDescent="0.25">
      <c r="A9" s="185"/>
      <c r="B9" s="186">
        <v>2012</v>
      </c>
      <c r="C9" s="186" t="s">
        <v>186</v>
      </c>
      <c r="D9" s="186" t="s">
        <v>187</v>
      </c>
      <c r="E9" s="186" t="s">
        <v>188</v>
      </c>
      <c r="F9" s="186" t="s">
        <v>189</v>
      </c>
    </row>
    <row r="10" spans="1:6" x14ac:dyDescent="0.25">
      <c r="A10" s="187" t="s">
        <v>263</v>
      </c>
      <c r="B10" s="196">
        <f>B3*'T06'!I$22*10</f>
        <v>37244.905703821016</v>
      </c>
      <c r="C10" s="196">
        <f>C3*'T06'!J$22*10</f>
        <v>39599.999999999993</v>
      </c>
      <c r="D10" s="196">
        <f>D3*'T06'!K$22*10</f>
        <v>43024</v>
      </c>
      <c r="E10" s="196">
        <f>E3*'T06'!L$22*10</f>
        <v>44805</v>
      </c>
      <c r="F10" s="196">
        <f>F3*'T06'!M$22*10</f>
        <v>46514</v>
      </c>
    </row>
    <row r="11" spans="1:6" x14ac:dyDescent="0.25">
      <c r="A11" s="187" t="s">
        <v>264</v>
      </c>
      <c r="B11" s="196">
        <f>B4*'T06'!I$22*10</f>
        <v>37244.905703821016</v>
      </c>
      <c r="C11" s="196">
        <f>C4*'T06'!J$22*10</f>
        <v>39961.544000000002</v>
      </c>
      <c r="D11" s="196">
        <f>D4*'T06'!K$22*10</f>
        <v>43455.872758462356</v>
      </c>
      <c r="E11" s="196">
        <f>E4*'T06'!L$22*10</f>
        <v>46251.183340994139</v>
      </c>
      <c r="F11" s="196">
        <f>F4*'T06'!M$22*10</f>
        <v>48010.508755569448</v>
      </c>
    </row>
    <row r="12" spans="1:6" x14ac:dyDescent="0.25">
      <c r="A12" s="187" t="s">
        <v>265</v>
      </c>
      <c r="B12" s="196">
        <f>B5*'T06'!I$22*10</f>
        <v>37244.905703821016</v>
      </c>
      <c r="C12" s="196">
        <f>C5*'T06'!J$22*10</f>
        <v>36332</v>
      </c>
      <c r="D12" s="196">
        <f>D5*'T06'!K$22*10</f>
        <v>39259</v>
      </c>
      <c r="E12" s="196">
        <f>E5*'T06'!L$22*10</f>
        <v>40886</v>
      </c>
      <c r="F12" s="196">
        <f>F5*'T06'!M$22*10</f>
        <v>42589</v>
      </c>
    </row>
    <row r="13" spans="1:6" x14ac:dyDescent="0.25">
      <c r="A13" s="192" t="s">
        <v>266</v>
      </c>
      <c r="B13" s="197">
        <f>B6*'T06'!I$22*10</f>
        <v>37244.905703821016</v>
      </c>
      <c r="C13" s="197">
        <f>C6*'T06'!J$22*10</f>
        <v>40695.16444</v>
      </c>
      <c r="D13" s="197">
        <f>D6*'T06'!K$22*10</f>
        <v>45383.155671922796</v>
      </c>
      <c r="E13" s="197">
        <f>E6*'T06'!L$22*10</f>
        <v>48509.830909958408</v>
      </c>
      <c r="F13" s="197">
        <f>F6*'T06'!M$22*10</f>
        <v>50622.585542278961</v>
      </c>
    </row>
    <row r="14" spans="1:6" x14ac:dyDescent="0.25">
      <c r="A14" s="198" t="s">
        <v>268</v>
      </c>
      <c r="B14" s="199">
        <v>0</v>
      </c>
      <c r="C14" s="199">
        <v>-361.54400000000896</v>
      </c>
      <c r="D14" s="199">
        <v>-431.8727584623557</v>
      </c>
      <c r="E14" s="199">
        <v>-1446.1833409941391</v>
      </c>
      <c r="F14" s="199">
        <v>-1496.5087555694481</v>
      </c>
    </row>
    <row r="15" spans="1:6" x14ac:dyDescent="0.25">
      <c r="A15" s="198" t="s">
        <v>269</v>
      </c>
      <c r="B15" s="199">
        <v>0</v>
      </c>
      <c r="C15" s="199">
        <v>-733.62043999999878</v>
      </c>
      <c r="D15" s="199">
        <v>-1927.2829134604399</v>
      </c>
      <c r="E15" s="199">
        <v>-2258.6475689642684</v>
      </c>
      <c r="F15" s="199">
        <v>-2612.0767867095128</v>
      </c>
    </row>
    <row r="16" spans="1:6" x14ac:dyDescent="0.25">
      <c r="A16" s="194" t="s">
        <v>270</v>
      </c>
      <c r="B16" s="200">
        <v>0</v>
      </c>
      <c r="C16" s="200">
        <v>3267.9999999999927</v>
      </c>
      <c r="D16" s="200">
        <v>3765</v>
      </c>
      <c r="E16" s="200">
        <v>3919</v>
      </c>
      <c r="F16" s="200">
        <v>3925</v>
      </c>
    </row>
    <row r="17" spans="1:6" x14ac:dyDescent="0.25">
      <c r="A17" s="187"/>
      <c r="B17" s="188"/>
      <c r="C17" s="188"/>
      <c r="D17" s="188"/>
      <c r="E17" s="188"/>
      <c r="F17" s="188"/>
    </row>
    <row r="18" spans="1:6" x14ac:dyDescent="0.25">
      <c r="A18" s="201" t="s">
        <v>271</v>
      </c>
    </row>
  </sheetData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>
      <selection sqref="A1:G1"/>
    </sheetView>
  </sheetViews>
  <sheetFormatPr defaultRowHeight="15" x14ac:dyDescent="0.25"/>
  <cols>
    <col min="1" max="1" width="32.5703125" style="183" customWidth="1"/>
    <col min="2" max="16384" width="9.140625" style="183"/>
  </cols>
  <sheetData>
    <row r="1" spans="1:7" x14ac:dyDescent="0.25">
      <c r="A1" s="1053" t="s">
        <v>272</v>
      </c>
      <c r="B1" s="1053"/>
      <c r="C1" s="1053"/>
      <c r="D1" s="1053"/>
      <c r="E1" s="1053"/>
      <c r="F1" s="1053"/>
      <c r="G1" s="1053"/>
    </row>
    <row r="2" spans="1:7" x14ac:dyDescent="0.25">
      <c r="A2" s="185"/>
      <c r="B2" s="186">
        <v>2011</v>
      </c>
      <c r="C2" s="186">
        <v>2012</v>
      </c>
      <c r="D2" s="186" t="s">
        <v>186</v>
      </c>
      <c r="E2" s="186" t="s">
        <v>187</v>
      </c>
      <c r="F2" s="186" t="s">
        <v>188</v>
      </c>
      <c r="G2" s="186" t="s">
        <v>189</v>
      </c>
    </row>
    <row r="3" spans="1:7" x14ac:dyDescent="0.25">
      <c r="A3" s="202" t="s">
        <v>273</v>
      </c>
      <c r="B3" s="203">
        <v>8.8836061246040128</v>
      </c>
      <c r="C3" s="203">
        <v>36.067487095953176</v>
      </c>
      <c r="D3" s="203">
        <v>43.171493845364516</v>
      </c>
      <c r="E3" s="203">
        <v>49.904587692880391</v>
      </c>
      <c r="F3" s="203">
        <v>53.660494524809543</v>
      </c>
      <c r="G3" s="203">
        <v>54.821103308856166</v>
      </c>
    </row>
    <row r="4" spans="1:7" x14ac:dyDescent="0.25">
      <c r="A4" s="204" t="s">
        <v>274</v>
      </c>
      <c r="B4" s="205">
        <v>673.02200000000005</v>
      </c>
      <c r="C4" s="205">
        <v>2834.1831360000001</v>
      </c>
      <c r="D4" s="205">
        <v>3268.0820840940942</v>
      </c>
      <c r="E4" s="205">
        <v>3730.8669759197383</v>
      </c>
      <c r="F4" s="205">
        <v>3885.0198035962112</v>
      </c>
      <c r="G4" s="205">
        <v>3890.6537018295221</v>
      </c>
    </row>
    <row r="5" spans="1:7" x14ac:dyDescent="0.25">
      <c r="A5" s="202" t="s">
        <v>275</v>
      </c>
      <c r="B5" s="206">
        <v>7576</v>
      </c>
      <c r="C5" s="206">
        <v>7858</v>
      </c>
      <c r="D5" s="206">
        <v>7570</v>
      </c>
      <c r="E5" s="206">
        <v>7476</v>
      </c>
      <c r="F5" s="206">
        <v>7240</v>
      </c>
      <c r="G5" s="206">
        <v>7097</v>
      </c>
    </row>
    <row r="6" spans="1:7" x14ac:dyDescent="0.25">
      <c r="A6" s="207" t="s">
        <v>276</v>
      </c>
      <c r="B6" s="208"/>
      <c r="C6" s="208"/>
      <c r="D6" s="208"/>
      <c r="E6" s="208"/>
      <c r="F6" s="208"/>
      <c r="G6" s="208"/>
    </row>
  </sheetData>
  <mergeCells count="1">
    <mergeCell ref="A1:G1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/>
  </sheetViews>
  <sheetFormatPr defaultRowHeight="15" x14ac:dyDescent="0.25"/>
  <cols>
    <col min="1" max="1" width="32.42578125" style="183" customWidth="1"/>
    <col min="2" max="16384" width="9.140625" style="183"/>
  </cols>
  <sheetData>
    <row r="1" spans="1:6" x14ac:dyDescent="0.25">
      <c r="A1" s="182" t="s">
        <v>277</v>
      </c>
    </row>
    <row r="2" spans="1:6" x14ac:dyDescent="0.25">
      <c r="A2" s="185"/>
      <c r="B2" s="186" t="s">
        <v>278</v>
      </c>
      <c r="C2" s="186" t="s">
        <v>186</v>
      </c>
      <c r="D2" s="186" t="s">
        <v>187</v>
      </c>
      <c r="E2" s="186" t="s">
        <v>188</v>
      </c>
      <c r="F2" s="186" t="s">
        <v>189</v>
      </c>
    </row>
    <row r="3" spans="1:6" x14ac:dyDescent="0.25">
      <c r="A3" s="209" t="s">
        <v>279</v>
      </c>
      <c r="B3" s="210">
        <v>5.3603427468697351</v>
      </c>
      <c r="C3" s="210">
        <v>3.1293407279279499</v>
      </c>
      <c r="D3" s="210">
        <v>4.4686368704611379</v>
      </c>
      <c r="E3" s="210">
        <v>3.5211704746791384</v>
      </c>
      <c r="F3" s="210">
        <v>2.444381712405522</v>
      </c>
    </row>
    <row r="4" spans="1:6" x14ac:dyDescent="0.25">
      <c r="A4" s="209" t="s">
        <v>280</v>
      </c>
      <c r="B4" s="210">
        <v>1.7556212568322924</v>
      </c>
      <c r="C4" s="210">
        <v>1.7076417759426445</v>
      </c>
      <c r="D4" s="210">
        <v>1.844757823469577</v>
      </c>
      <c r="E4" s="210">
        <v>1.846714224933222</v>
      </c>
      <c r="F4" s="210">
        <v>1.9206232528335767</v>
      </c>
    </row>
    <row r="5" spans="1:6" x14ac:dyDescent="0.25">
      <c r="A5" s="209" t="s">
        <v>281</v>
      </c>
      <c r="B5" s="210">
        <v>3.9366660946717262</v>
      </c>
      <c r="C5" s="210">
        <v>5.5347816425455969</v>
      </c>
      <c r="D5" s="210">
        <v>3.5529754311630439</v>
      </c>
      <c r="E5" s="210">
        <v>3.7433641340820509</v>
      </c>
      <c r="F5" s="210">
        <v>4.1304783907559983</v>
      </c>
    </row>
    <row r="6" spans="1:6" x14ac:dyDescent="0.25">
      <c r="A6" s="209" t="s">
        <v>282</v>
      </c>
      <c r="B6" s="210">
        <v>3.0397702493241558</v>
      </c>
      <c r="C6" s="210">
        <v>0.59449109022589497</v>
      </c>
      <c r="D6" s="210">
        <v>0.61075535460851804</v>
      </c>
      <c r="E6" s="210">
        <v>0.19399513416822647</v>
      </c>
      <c r="F6" s="210">
        <v>6.7440733648672603E-3</v>
      </c>
    </row>
    <row r="7" spans="1:6" x14ac:dyDescent="0.25">
      <c r="A7" s="209"/>
      <c r="B7" s="210"/>
      <c r="C7" s="210"/>
      <c r="D7" s="210"/>
      <c r="E7" s="210"/>
      <c r="F7" s="210"/>
    </row>
    <row r="8" spans="1:6" x14ac:dyDescent="0.25">
      <c r="A8" s="182" t="s">
        <v>283</v>
      </c>
    </row>
    <row r="9" spans="1:6" x14ac:dyDescent="0.25">
      <c r="A9" s="185"/>
      <c r="B9" s="186" t="s">
        <v>278</v>
      </c>
      <c r="C9" s="186" t="s">
        <v>186</v>
      </c>
      <c r="D9" s="186" t="s">
        <v>187</v>
      </c>
      <c r="E9" s="186" t="s">
        <v>188</v>
      </c>
      <c r="F9" s="186" t="s">
        <v>189</v>
      </c>
    </row>
    <row r="10" spans="1:6" x14ac:dyDescent="0.25">
      <c r="A10" s="209" t="s">
        <v>279</v>
      </c>
      <c r="B10" s="211">
        <v>3810.9903513830563</v>
      </c>
      <c r="C10" s="211">
        <v>2284</v>
      </c>
      <c r="D10" s="211">
        <v>3386</v>
      </c>
      <c r="E10" s="211">
        <v>2798</v>
      </c>
      <c r="F10" s="211">
        <v>2042.0000000000002</v>
      </c>
    </row>
    <row r="11" spans="1:6" x14ac:dyDescent="0.25">
      <c r="A11" s="209" t="s">
        <v>280</v>
      </c>
      <c r="B11" s="211">
        <v>1248.176839881738</v>
      </c>
      <c r="C11" s="211">
        <v>1246.3499999999999</v>
      </c>
      <c r="D11" s="211">
        <v>1397.8200000000002</v>
      </c>
      <c r="E11" s="211">
        <v>1467.4400000000003</v>
      </c>
      <c r="F11" s="211">
        <v>1604.46</v>
      </c>
    </row>
    <row r="12" spans="1:6" x14ac:dyDescent="0.25">
      <c r="A12" s="209" t="s">
        <v>281</v>
      </c>
      <c r="B12" s="211">
        <v>2798.8129140010296</v>
      </c>
      <c r="C12" s="211">
        <v>4039.6499999999996</v>
      </c>
      <c r="D12" s="211">
        <v>2692.1800000000003</v>
      </c>
      <c r="E12" s="211">
        <v>2974.5600000000004</v>
      </c>
      <c r="F12" s="211">
        <v>3450.54</v>
      </c>
    </row>
    <row r="13" spans="1:6" x14ac:dyDescent="0.25">
      <c r="A13" s="209" t="s">
        <v>282</v>
      </c>
      <c r="B13" s="211">
        <v>2161.1556644135517</v>
      </c>
      <c r="C13" s="211">
        <v>433.89894809409407</v>
      </c>
      <c r="D13" s="211">
        <v>462.78489182564408</v>
      </c>
      <c r="E13" s="211">
        <v>154.15282767647295</v>
      </c>
      <c r="F13" s="211">
        <v>5.6338982333109016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showGridLines="0" workbookViewId="0"/>
  </sheetViews>
  <sheetFormatPr defaultRowHeight="15" x14ac:dyDescent="0.25"/>
  <cols>
    <col min="1" max="1" width="28.42578125" style="559" customWidth="1"/>
    <col min="2" max="16384" width="9.140625" style="559"/>
  </cols>
  <sheetData>
    <row r="1" spans="1:16" x14ac:dyDescent="0.25">
      <c r="A1" s="558" t="s">
        <v>669</v>
      </c>
    </row>
    <row r="2" spans="1:16" s="561" customFormat="1" ht="12.75" x14ac:dyDescent="0.2">
      <c r="A2" s="560"/>
      <c r="B2" s="563">
        <v>2002</v>
      </c>
      <c r="C2" s="563">
        <v>2003</v>
      </c>
      <c r="D2" s="563">
        <v>2004</v>
      </c>
      <c r="E2" s="563">
        <v>2005</v>
      </c>
      <c r="F2" s="563">
        <v>2006</v>
      </c>
      <c r="G2" s="563">
        <v>2007</v>
      </c>
      <c r="H2" s="563">
        <v>2008</v>
      </c>
      <c r="I2" s="563">
        <v>2009</v>
      </c>
      <c r="J2" s="563">
        <v>2010</v>
      </c>
      <c r="K2" s="563">
        <v>2011</v>
      </c>
      <c r="L2" s="563">
        <v>2012</v>
      </c>
      <c r="M2" s="563" t="s">
        <v>186</v>
      </c>
      <c r="N2" s="563" t="s">
        <v>187</v>
      </c>
      <c r="O2" s="563" t="s">
        <v>188</v>
      </c>
      <c r="P2" s="563" t="s">
        <v>189</v>
      </c>
    </row>
    <row r="3" spans="1:16" s="561" customFormat="1" ht="12" x14ac:dyDescent="0.2">
      <c r="A3" s="561" t="s">
        <v>667</v>
      </c>
      <c r="B3" s="562">
        <v>-8.1999999999999993</v>
      </c>
      <c r="C3" s="562">
        <v>-2.8</v>
      </c>
      <c r="D3" s="562">
        <v>-2.4</v>
      </c>
      <c r="E3" s="562">
        <v>-2.8</v>
      </c>
      <c r="F3" s="562">
        <v>-3.2</v>
      </c>
      <c r="G3" s="562">
        <v>-1.8</v>
      </c>
      <c r="H3" s="562">
        <v>-2.1</v>
      </c>
      <c r="I3" s="562">
        <v>-8</v>
      </c>
      <c r="J3" s="562">
        <v>-7.7</v>
      </c>
      <c r="K3" s="562">
        <v>-5.0999999999999996</v>
      </c>
      <c r="L3" s="562">
        <v>-4.5</v>
      </c>
      <c r="M3" s="562">
        <v>-3</v>
      </c>
      <c r="N3" s="562">
        <v>-2.83</v>
      </c>
      <c r="O3" s="562">
        <v>-2.6</v>
      </c>
      <c r="P3" s="562">
        <v>-1.5</v>
      </c>
    </row>
    <row r="4" spans="1:16" s="561" customFormat="1" ht="12" x14ac:dyDescent="0.2">
      <c r="A4" s="561" t="s">
        <v>668</v>
      </c>
      <c r="B4" s="562">
        <v>-3.8867094849579038</v>
      </c>
      <c r="C4" s="562">
        <v>-4.0665325519550892</v>
      </c>
      <c r="D4" s="562">
        <v>-4.2712263127360952</v>
      </c>
      <c r="E4" s="562">
        <v>-3.4947581021287983</v>
      </c>
      <c r="F4" s="562">
        <v>-3.5364258494298326</v>
      </c>
      <c r="G4" s="562">
        <v>-3.2004558199633188</v>
      </c>
      <c r="H4" s="562">
        <v>-2.3880638636554035</v>
      </c>
      <c r="I4" s="562">
        <v>1.7985600146764691</v>
      </c>
      <c r="J4" s="562">
        <v>-1.6742718077388026</v>
      </c>
      <c r="K4" s="562">
        <v>-1.8277921151921248</v>
      </c>
      <c r="L4" s="562">
        <v>-1.2943772126766013</v>
      </c>
      <c r="M4" s="562">
        <v>-1.0936401780158995</v>
      </c>
      <c r="N4" s="562">
        <v>-2.004903909784884</v>
      </c>
      <c r="O4" s="562">
        <v>-2.637392203369977</v>
      </c>
      <c r="P4" s="562">
        <v>-2.7520599615756698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4"/>
  <sheetViews>
    <sheetView showGridLines="0" workbookViewId="0"/>
  </sheetViews>
  <sheetFormatPr defaultRowHeight="12.75" x14ac:dyDescent="0.2"/>
  <cols>
    <col min="1" max="1" width="10.42578125" style="607" customWidth="1"/>
    <col min="2" max="2" width="22.140625" style="571" customWidth="1"/>
    <col min="3" max="3" width="10" style="571" bestFit="1" customWidth="1"/>
    <col min="4" max="16384" width="9.140625" style="571"/>
  </cols>
  <sheetData>
    <row r="1" spans="1:8" s="604" customFormat="1" ht="15" x14ac:dyDescent="0.25">
      <c r="A1" s="614" t="s">
        <v>758</v>
      </c>
      <c r="B1" s="729"/>
      <c r="C1" s="729"/>
      <c r="D1" s="729"/>
      <c r="E1" s="729"/>
      <c r="F1" s="729"/>
      <c r="G1" s="729"/>
      <c r="H1" s="729"/>
    </row>
    <row r="20" spans="1:6" x14ac:dyDescent="0.2">
      <c r="F20" s="615" t="s">
        <v>759</v>
      </c>
    </row>
    <row r="22" spans="1:6" x14ac:dyDescent="0.2">
      <c r="A22" s="605" t="s">
        <v>760</v>
      </c>
      <c r="B22" s="606" t="s">
        <v>761</v>
      </c>
      <c r="C22" s="571" t="s">
        <v>762</v>
      </c>
      <c r="D22" s="571" t="s">
        <v>763</v>
      </c>
    </row>
    <row r="23" spans="1:6" x14ac:dyDescent="0.2">
      <c r="A23" s="571" t="s">
        <v>764</v>
      </c>
      <c r="B23" s="571">
        <v>105.99645600000001</v>
      </c>
      <c r="C23" s="571">
        <v>137.89176459999999</v>
      </c>
      <c r="D23" s="571">
        <v>115</v>
      </c>
    </row>
    <row r="24" spans="1:6" x14ac:dyDescent="0.2">
      <c r="A24" s="571" t="s">
        <v>764</v>
      </c>
      <c r="B24" s="571">
        <v>100.82218899999999</v>
      </c>
      <c r="C24" s="571">
        <v>135.277210518</v>
      </c>
      <c r="D24" s="571">
        <v>111</v>
      </c>
    </row>
    <row r="25" spans="1:6" x14ac:dyDescent="0.2">
      <c r="A25" s="571" t="s">
        <v>764</v>
      </c>
      <c r="B25" s="571">
        <v>95.583052999999992</v>
      </c>
      <c r="C25" s="571">
        <v>127.86055682600001</v>
      </c>
      <c r="D25" s="571">
        <v>110</v>
      </c>
    </row>
    <row r="26" spans="1:6" x14ac:dyDescent="0.2">
      <c r="A26" s="571" t="s">
        <v>764</v>
      </c>
      <c r="B26" s="571">
        <v>88.901686999999981</v>
      </c>
      <c r="C26" s="571">
        <v>120.324293746</v>
      </c>
      <c r="D26" s="571">
        <v>107</v>
      </c>
    </row>
    <row r="27" spans="1:6" x14ac:dyDescent="0.2">
      <c r="A27" s="571" t="s">
        <v>764</v>
      </c>
      <c r="B27" s="571">
        <v>76.413743999999994</v>
      </c>
      <c r="C27" s="571">
        <v>117.207223618</v>
      </c>
      <c r="D27" s="571">
        <v>110</v>
      </c>
    </row>
    <row r="28" spans="1:6" x14ac:dyDescent="0.2">
      <c r="A28" s="571" t="s">
        <v>764</v>
      </c>
      <c r="B28" s="571">
        <v>78.627535999999992</v>
      </c>
      <c r="C28" s="571">
        <v>119.738896678</v>
      </c>
      <c r="D28" s="571">
        <v>108</v>
      </c>
    </row>
    <row r="29" spans="1:6" x14ac:dyDescent="0.2">
      <c r="A29" s="571" t="s">
        <v>764</v>
      </c>
      <c r="B29" s="571">
        <v>77.203606999999991</v>
      </c>
      <c r="C29" s="571">
        <v>122.08277996</v>
      </c>
      <c r="D29" s="571">
        <v>111</v>
      </c>
    </row>
    <row r="30" spans="1:6" x14ac:dyDescent="0.2">
      <c r="A30" s="571" t="s">
        <v>764</v>
      </c>
      <c r="B30" s="571">
        <v>75.569991000000002</v>
      </c>
      <c r="C30" s="571">
        <v>125.736357418</v>
      </c>
      <c r="D30" s="571">
        <v>110</v>
      </c>
    </row>
    <row r="31" spans="1:6" x14ac:dyDescent="0.2">
      <c r="A31" s="571" t="s">
        <v>764</v>
      </c>
      <c r="B31" s="571">
        <v>78.167440000000013</v>
      </c>
      <c r="C31" s="571">
        <v>129.07037433799999</v>
      </c>
      <c r="D31" s="571">
        <v>117</v>
      </c>
    </row>
    <row r="32" spans="1:6" x14ac:dyDescent="0.2">
      <c r="A32" s="571" t="s">
        <v>764</v>
      </c>
      <c r="B32" s="571">
        <v>78.922692000000012</v>
      </c>
      <c r="C32" s="571">
        <v>127.05821296599999</v>
      </c>
      <c r="D32" s="571">
        <v>117</v>
      </c>
    </row>
    <row r="33" spans="1:4" x14ac:dyDescent="0.2">
      <c r="A33" s="571" t="s">
        <v>764</v>
      </c>
      <c r="B33" s="571">
        <v>75.143563</v>
      </c>
      <c r="C33" s="571">
        <v>122.92414719600001</v>
      </c>
      <c r="D33" s="571">
        <v>111</v>
      </c>
    </row>
    <row r="34" spans="1:4" x14ac:dyDescent="0.2">
      <c r="A34" s="571" t="s">
        <v>764</v>
      </c>
      <c r="B34" s="571">
        <v>78.589737999999997</v>
      </c>
      <c r="C34" s="571">
        <v>126.938603578</v>
      </c>
      <c r="D34" s="571">
        <v>112</v>
      </c>
    </row>
    <row r="35" spans="1:4" x14ac:dyDescent="0.2">
      <c r="A35" s="571" t="s">
        <v>764</v>
      </c>
      <c r="B35" s="571">
        <v>77.291024000000007</v>
      </c>
      <c r="C35" s="571">
        <v>125.938603578</v>
      </c>
      <c r="D35" s="571">
        <v>111</v>
      </c>
    </row>
    <row r="36" spans="1:4" x14ac:dyDescent="0.2">
      <c r="A36" s="571" t="s">
        <v>764</v>
      </c>
      <c r="B36" s="571">
        <v>77.256305999999995</v>
      </c>
      <c r="C36" s="571">
        <v>126.07266934800001</v>
      </c>
      <c r="D36" s="571">
        <v>113</v>
      </c>
    </row>
    <row r="37" spans="1:4" x14ac:dyDescent="0.2">
      <c r="A37" s="571" t="s">
        <v>765</v>
      </c>
      <c r="B37" s="571">
        <v>78.803522000000001</v>
      </c>
      <c r="C37" s="571">
        <v>125.875013208</v>
      </c>
      <c r="D37" s="571">
        <v>111</v>
      </c>
    </row>
    <row r="38" spans="1:4" x14ac:dyDescent="0.2">
      <c r="A38" s="571" t="s">
        <v>765</v>
      </c>
      <c r="B38" s="571">
        <v>82.537464</v>
      </c>
      <c r="C38" s="571">
        <v>124.96776059199999</v>
      </c>
      <c r="D38" s="571">
        <v>111</v>
      </c>
    </row>
    <row r="39" spans="1:4" x14ac:dyDescent="0.2">
      <c r="A39" s="571" t="s">
        <v>765</v>
      </c>
      <c r="B39" s="571">
        <v>83.621865</v>
      </c>
      <c r="C39" s="571">
        <v>126.39452489600001</v>
      </c>
      <c r="D39" s="571">
        <v>113</v>
      </c>
    </row>
    <row r="40" spans="1:4" x14ac:dyDescent="0.2">
      <c r="A40" s="571" t="s">
        <v>765</v>
      </c>
      <c r="B40" s="571">
        <v>82.031013000000002</v>
      </c>
      <c r="C40" s="571">
        <v>126.235892132</v>
      </c>
      <c r="D40" s="571">
        <v>112</v>
      </c>
    </row>
    <row r="41" spans="1:4" x14ac:dyDescent="0.2">
      <c r="A41" s="571" t="s">
        <v>765</v>
      </c>
      <c r="B41" s="571">
        <v>84.312674000000001</v>
      </c>
      <c r="C41" s="571">
        <v>127.43584328199999</v>
      </c>
      <c r="D41" s="571">
        <v>110</v>
      </c>
    </row>
    <row r="42" spans="1:4" x14ac:dyDescent="0.2">
      <c r="A42" s="571" t="s">
        <v>765</v>
      </c>
      <c r="B42" s="571">
        <v>85.743931000000003</v>
      </c>
      <c r="C42" s="571">
        <v>126.78456083399999</v>
      </c>
      <c r="D42" s="571">
        <v>103</v>
      </c>
    </row>
    <row r="43" spans="1:4" x14ac:dyDescent="0.2">
      <c r="A43" s="571" t="s">
        <v>765</v>
      </c>
      <c r="B43" s="571">
        <v>87.523192999999992</v>
      </c>
      <c r="C43" s="571">
        <v>128.08942073999998</v>
      </c>
      <c r="D43" s="571">
        <v>104</v>
      </c>
    </row>
    <row r="44" spans="1:4" x14ac:dyDescent="0.2">
      <c r="A44" s="571" t="s">
        <v>765</v>
      </c>
      <c r="B44" s="571">
        <v>89.455337999999998</v>
      </c>
      <c r="C44" s="571">
        <v>128.83574558199999</v>
      </c>
      <c r="D44" s="571">
        <v>106</v>
      </c>
    </row>
    <row r="45" spans="1:4" x14ac:dyDescent="0.2">
      <c r="A45" s="571" t="s">
        <v>765</v>
      </c>
      <c r="B45" s="571">
        <v>89.867561000000009</v>
      </c>
      <c r="C45" s="571">
        <v>128.73083682599997</v>
      </c>
      <c r="D45" s="571">
        <v>103</v>
      </c>
    </row>
    <row r="46" spans="1:4" x14ac:dyDescent="0.2">
      <c r="A46" s="571" t="s">
        <v>765</v>
      </c>
      <c r="B46" s="571">
        <v>89.124474000000006</v>
      </c>
      <c r="C46" s="571">
        <v>129.09171574999999</v>
      </c>
      <c r="D46" s="571">
        <v>104</v>
      </c>
    </row>
    <row r="47" spans="1:4" x14ac:dyDescent="0.2">
      <c r="A47" s="571" t="s">
        <v>765</v>
      </c>
      <c r="B47" s="571">
        <v>89.126916000000008</v>
      </c>
      <c r="C47" s="571">
        <v>131.23794289199998</v>
      </c>
      <c r="D47" s="571">
        <v>103</v>
      </c>
    </row>
    <row r="48" spans="1:4" x14ac:dyDescent="0.2">
      <c r="A48" s="571" t="s">
        <v>765</v>
      </c>
      <c r="B48" s="571">
        <v>89.086027000000001</v>
      </c>
      <c r="C48" s="571">
        <v>135.21337589799998</v>
      </c>
      <c r="D48" s="571">
        <v>104</v>
      </c>
    </row>
    <row r="49" spans="1:4" x14ac:dyDescent="0.2">
      <c r="A49" s="571" t="s">
        <v>765</v>
      </c>
      <c r="B49" s="571">
        <v>86.560426000000007</v>
      </c>
      <c r="C49" s="571">
        <v>131.10617213199998</v>
      </c>
      <c r="D49" s="571">
        <v>102</v>
      </c>
    </row>
    <row r="50" spans="1:4" x14ac:dyDescent="0.2">
      <c r="A50" s="571" t="s">
        <v>765</v>
      </c>
      <c r="B50" s="571">
        <v>85.131468999999996</v>
      </c>
      <c r="C50" s="571">
        <v>131.12087276400001</v>
      </c>
      <c r="D50" s="571">
        <v>102</v>
      </c>
    </row>
    <row r="51" spans="1:4" x14ac:dyDescent="0.2">
      <c r="A51" s="571" t="s">
        <v>765</v>
      </c>
      <c r="B51" s="571">
        <v>83.427333000000019</v>
      </c>
      <c r="C51" s="571">
        <v>129.2916669</v>
      </c>
      <c r="D51" s="571">
        <v>102</v>
      </c>
    </row>
    <row r="52" spans="1:4" x14ac:dyDescent="0.2">
      <c r="A52" s="571" t="s">
        <v>765</v>
      </c>
      <c r="B52" s="571">
        <v>82.377718000000002</v>
      </c>
      <c r="C52" s="571">
        <v>130.99896836599999</v>
      </c>
      <c r="D52" s="571">
        <v>102</v>
      </c>
    </row>
    <row r="53" spans="1:4" x14ac:dyDescent="0.2">
      <c r="A53" s="571" t="s">
        <v>765</v>
      </c>
      <c r="B53" s="571">
        <v>81.923230000000004</v>
      </c>
      <c r="C53" s="571">
        <v>129.13073912599998</v>
      </c>
      <c r="D53" s="571">
        <v>102</v>
      </c>
    </row>
    <row r="54" spans="1:4" x14ac:dyDescent="0.2">
      <c r="A54" s="571" t="s">
        <v>765</v>
      </c>
      <c r="B54" s="571">
        <v>82.424133999999995</v>
      </c>
      <c r="C54" s="571">
        <v>128.09171574999999</v>
      </c>
      <c r="D54" s="571">
        <v>102</v>
      </c>
    </row>
    <row r="55" spans="1:4" x14ac:dyDescent="0.2">
      <c r="A55" s="571" t="s">
        <v>765</v>
      </c>
      <c r="B55" s="571">
        <v>77.641888999999992</v>
      </c>
      <c r="C55" s="571">
        <v>125.51618504399998</v>
      </c>
      <c r="D55" s="571">
        <v>98</v>
      </c>
    </row>
    <row r="56" spans="1:4" x14ac:dyDescent="0.2">
      <c r="A56" s="571" t="s">
        <v>765</v>
      </c>
      <c r="B56" s="571">
        <v>76.229766999999995</v>
      </c>
      <c r="C56" s="571">
        <v>124.08942073999999</v>
      </c>
      <c r="D56" s="571">
        <v>99</v>
      </c>
    </row>
    <row r="57" spans="1:4" x14ac:dyDescent="0.2">
      <c r="A57" s="571" t="s">
        <v>765</v>
      </c>
      <c r="B57" s="571">
        <v>76.886995999999996</v>
      </c>
      <c r="C57" s="571">
        <v>122.80888357799999</v>
      </c>
      <c r="D57" s="571">
        <v>99</v>
      </c>
    </row>
    <row r="58" spans="1:4" x14ac:dyDescent="0.2">
      <c r="A58" s="571" t="s">
        <v>766</v>
      </c>
      <c r="B58" s="571">
        <v>74.326519000000005</v>
      </c>
      <c r="C58" s="571">
        <v>122.58207042399999</v>
      </c>
      <c r="D58" s="571">
        <v>99</v>
      </c>
    </row>
    <row r="59" spans="1:4" x14ac:dyDescent="0.2">
      <c r="A59" s="571" t="s">
        <v>766</v>
      </c>
      <c r="B59" s="571">
        <v>74.613950000000003</v>
      </c>
      <c r="C59" s="571">
        <v>122.58207042399999</v>
      </c>
      <c r="D59" s="571">
        <v>99</v>
      </c>
    </row>
    <row r="60" spans="1:4" x14ac:dyDescent="0.2">
      <c r="A60" s="571" t="s">
        <v>766</v>
      </c>
      <c r="B60" s="571">
        <v>75.339873999999995</v>
      </c>
      <c r="C60" s="571">
        <v>123.58207042399999</v>
      </c>
      <c r="D60" s="571">
        <v>99</v>
      </c>
    </row>
    <row r="61" spans="1:4" x14ac:dyDescent="0.2">
      <c r="A61" s="571" t="s">
        <v>766</v>
      </c>
      <c r="B61" s="571">
        <v>78.174132999999998</v>
      </c>
      <c r="C61" s="571">
        <v>124.03569673199999</v>
      </c>
      <c r="D61" s="571">
        <v>100</v>
      </c>
    </row>
    <row r="62" spans="1:4" x14ac:dyDescent="0.2">
      <c r="A62" s="571" t="s">
        <v>766</v>
      </c>
      <c r="B62" s="571">
        <v>79.794748999999996</v>
      </c>
      <c r="C62" s="571">
        <v>124.716136194</v>
      </c>
      <c r="D62" s="571">
        <v>100</v>
      </c>
    </row>
    <row r="63" spans="1:4" x14ac:dyDescent="0.2">
      <c r="A63" s="571" t="s">
        <v>766</v>
      </c>
      <c r="B63" s="571">
        <v>85.115628999999998</v>
      </c>
      <c r="C63" s="571">
        <v>123.981972724</v>
      </c>
      <c r="D63" s="571">
        <v>97</v>
      </c>
    </row>
    <row r="64" spans="1:4" x14ac:dyDescent="0.2">
      <c r="A64" s="571" t="s">
        <v>766</v>
      </c>
      <c r="B64" s="571">
        <v>84.509957</v>
      </c>
      <c r="C64" s="571">
        <v>122.46246103599999</v>
      </c>
      <c r="D64" s="571">
        <v>98</v>
      </c>
    </row>
    <row r="65" spans="1:4" x14ac:dyDescent="0.2">
      <c r="A65" s="571" t="s">
        <v>766</v>
      </c>
      <c r="B65" s="571">
        <v>83.011482999999998</v>
      </c>
      <c r="C65" s="571">
        <v>121.94294934799998</v>
      </c>
      <c r="D65" s="571">
        <v>97</v>
      </c>
    </row>
    <row r="66" spans="1:4" x14ac:dyDescent="0.2">
      <c r="A66" s="571" t="s">
        <v>766</v>
      </c>
      <c r="B66" s="571">
        <v>82.395932999999985</v>
      </c>
      <c r="C66" s="571">
        <v>121.008834728</v>
      </c>
      <c r="D66" s="571">
        <v>97</v>
      </c>
    </row>
    <row r="67" spans="1:4" x14ac:dyDescent="0.2">
      <c r="A67" s="571" t="s">
        <v>766</v>
      </c>
      <c r="B67" s="571">
        <v>85.150629000000009</v>
      </c>
      <c r="C67" s="571">
        <v>122.742998198</v>
      </c>
      <c r="D67" s="571">
        <v>99</v>
      </c>
    </row>
    <row r="68" spans="1:4" x14ac:dyDescent="0.2">
      <c r="A68" s="571" t="s">
        <v>766</v>
      </c>
      <c r="B68" s="571">
        <v>85.065043000000003</v>
      </c>
      <c r="C68" s="571">
        <v>120.19662450599999</v>
      </c>
      <c r="D68" s="571">
        <v>98</v>
      </c>
    </row>
    <row r="69" spans="1:4" x14ac:dyDescent="0.2">
      <c r="A69" s="571" t="s">
        <v>766</v>
      </c>
      <c r="B69" s="571">
        <v>83.684238000000008</v>
      </c>
      <c r="C69" s="571">
        <v>120.677112818</v>
      </c>
      <c r="D69" s="571">
        <v>96</v>
      </c>
    </row>
    <row r="70" spans="1:4" x14ac:dyDescent="0.2">
      <c r="A70" s="571" t="s">
        <v>766</v>
      </c>
      <c r="B70" s="571">
        <v>81.906352000000012</v>
      </c>
      <c r="C70" s="571">
        <v>117.98451198399999</v>
      </c>
      <c r="D70" s="571">
        <v>97</v>
      </c>
    </row>
    <row r="71" spans="1:4" x14ac:dyDescent="0.2">
      <c r="A71" s="571" t="s">
        <v>766</v>
      </c>
      <c r="B71" s="571">
        <v>85.453978000000006</v>
      </c>
      <c r="C71" s="571">
        <v>118.08942073999999</v>
      </c>
      <c r="D71" s="571">
        <v>96</v>
      </c>
    </row>
    <row r="72" spans="1:4" x14ac:dyDescent="0.2">
      <c r="A72" s="571" t="s">
        <v>766</v>
      </c>
      <c r="B72" s="571">
        <v>86.978339000000005</v>
      </c>
      <c r="C72" s="571">
        <v>118.862607586</v>
      </c>
      <c r="D72" s="571">
        <v>97</v>
      </c>
    </row>
    <row r="73" spans="1:4" x14ac:dyDescent="0.2">
      <c r="A73" s="571" t="s">
        <v>766</v>
      </c>
      <c r="B73" s="571">
        <v>87.087610999999995</v>
      </c>
      <c r="C73" s="571">
        <v>119.36512363199999</v>
      </c>
      <c r="D73" s="571">
        <v>97</v>
      </c>
    </row>
    <row r="74" spans="1:4" x14ac:dyDescent="0.2">
      <c r="A74" s="571" t="s">
        <v>766</v>
      </c>
      <c r="B74" s="571">
        <v>87.225030000000004</v>
      </c>
      <c r="C74" s="571">
        <v>118.77972656399999</v>
      </c>
      <c r="D74" s="571">
        <v>97</v>
      </c>
    </row>
    <row r="75" spans="1:4" x14ac:dyDescent="0.2">
      <c r="A75" s="571" t="s">
        <v>766</v>
      </c>
      <c r="B75" s="571">
        <v>87.507530999999986</v>
      </c>
      <c r="C75" s="571">
        <v>119.635794432</v>
      </c>
      <c r="D75" s="571">
        <v>97</v>
      </c>
    </row>
    <row r="76" spans="1:4" x14ac:dyDescent="0.2">
      <c r="A76" s="571" t="s">
        <v>766</v>
      </c>
      <c r="B76" s="571">
        <v>88.857745999999992</v>
      </c>
      <c r="C76" s="571">
        <v>118.238187142</v>
      </c>
      <c r="D76" s="571">
        <v>98</v>
      </c>
    </row>
    <row r="77" spans="1:4" x14ac:dyDescent="0.2">
      <c r="A77" s="571" t="s">
        <v>766</v>
      </c>
      <c r="B77" s="571">
        <v>87.164121999999992</v>
      </c>
      <c r="C77" s="571">
        <v>119.76756519200001</v>
      </c>
      <c r="D77" s="571">
        <v>97</v>
      </c>
    </row>
    <row r="78" spans="1:4" x14ac:dyDescent="0.2">
      <c r="A78" s="571" t="s">
        <v>767</v>
      </c>
      <c r="B78" s="571">
        <v>88.243730999999997</v>
      </c>
      <c r="C78" s="571">
        <v>118.2211915</v>
      </c>
      <c r="D78" s="571">
        <v>96</v>
      </c>
    </row>
    <row r="79" spans="1:4" x14ac:dyDescent="0.2">
      <c r="A79" s="571" t="s">
        <v>767</v>
      </c>
      <c r="B79" s="571">
        <v>85.053635999999997</v>
      </c>
      <c r="C79" s="571">
        <v>115.367662892</v>
      </c>
      <c r="D79" s="571">
        <v>96</v>
      </c>
    </row>
    <row r="80" spans="1:4" x14ac:dyDescent="0.2">
      <c r="A80" s="571" t="s">
        <v>767</v>
      </c>
      <c r="B80" s="571">
        <v>83.096355000000003</v>
      </c>
      <c r="C80" s="571">
        <v>109.58001966399999</v>
      </c>
      <c r="D80" s="571">
        <v>92</v>
      </c>
    </row>
    <row r="81" spans="1:4" x14ac:dyDescent="0.2">
      <c r="A81" s="571" t="s">
        <v>767</v>
      </c>
      <c r="B81" s="571">
        <v>82.464305999999993</v>
      </c>
      <c r="C81" s="571">
        <v>109.08483072</v>
      </c>
      <c r="D81" s="571">
        <v>92</v>
      </c>
    </row>
    <row r="82" spans="1:4" x14ac:dyDescent="0.2">
      <c r="A82" s="571" t="s">
        <v>767</v>
      </c>
      <c r="B82" s="571">
        <v>82.14538499999999</v>
      </c>
      <c r="C82" s="571">
        <v>109.56531903199999</v>
      </c>
      <c r="D82" s="571">
        <v>90</v>
      </c>
    </row>
    <row r="83" spans="1:4" x14ac:dyDescent="0.2">
      <c r="A83" s="571" t="s">
        <v>767</v>
      </c>
      <c r="B83" s="571">
        <v>81.447424999999996</v>
      </c>
      <c r="C83" s="571">
        <v>108.577480404</v>
      </c>
      <c r="D83" s="571">
        <v>90</v>
      </c>
    </row>
    <row r="84" spans="1:4" x14ac:dyDescent="0.2">
      <c r="A84" s="571" t="s">
        <v>767</v>
      </c>
      <c r="B84" s="571">
        <v>81.804604999999995</v>
      </c>
      <c r="C84" s="571">
        <v>109.56531903199999</v>
      </c>
      <c r="D84" s="571">
        <v>90</v>
      </c>
    </row>
    <row r="85" spans="1:4" x14ac:dyDescent="0.2">
      <c r="A85" s="571" t="s">
        <v>767</v>
      </c>
      <c r="B85" s="571">
        <v>80.065661000000006</v>
      </c>
      <c r="C85" s="571">
        <v>109.27262049799999</v>
      </c>
      <c r="D85" s="571">
        <v>89</v>
      </c>
    </row>
    <row r="86" spans="1:4" x14ac:dyDescent="0.2">
      <c r="A86" s="571" t="s">
        <v>767</v>
      </c>
      <c r="B86" s="571">
        <v>77.905001999999996</v>
      </c>
      <c r="C86" s="571">
        <v>112.83345057199999</v>
      </c>
      <c r="D86" s="571">
        <v>90</v>
      </c>
    </row>
    <row r="87" spans="1:4" x14ac:dyDescent="0.2">
      <c r="A87" s="571" t="s">
        <v>767</v>
      </c>
      <c r="B87" s="571">
        <v>79.578384000000014</v>
      </c>
      <c r="C87" s="571">
        <v>112.740703188</v>
      </c>
      <c r="D87" s="571">
        <v>90</v>
      </c>
    </row>
    <row r="88" spans="1:4" x14ac:dyDescent="0.2">
      <c r="A88" s="571" t="s">
        <v>767</v>
      </c>
      <c r="B88" s="571">
        <v>80.690640000000016</v>
      </c>
      <c r="C88" s="571">
        <v>115.16746749199999</v>
      </c>
      <c r="D88" s="571">
        <v>89</v>
      </c>
    </row>
    <row r="89" spans="1:4" x14ac:dyDescent="0.2">
      <c r="A89" s="571" t="s">
        <v>767</v>
      </c>
      <c r="B89" s="571">
        <v>80.851492999999991</v>
      </c>
      <c r="C89" s="571">
        <v>116.75286455999999</v>
      </c>
      <c r="D89" s="571">
        <v>89</v>
      </c>
    </row>
    <row r="90" spans="1:4" x14ac:dyDescent="0.2">
      <c r="A90" s="571" t="s">
        <v>767</v>
      </c>
      <c r="B90" s="571">
        <v>79.142570000000006</v>
      </c>
      <c r="C90" s="571">
        <v>115.52605140599999</v>
      </c>
      <c r="D90" s="571">
        <v>89</v>
      </c>
    </row>
    <row r="91" spans="1:4" x14ac:dyDescent="0.2">
      <c r="A91" s="571" t="s">
        <v>767</v>
      </c>
      <c r="B91" s="571">
        <v>79.040648000000004</v>
      </c>
      <c r="C91" s="571">
        <v>115.29923825199999</v>
      </c>
      <c r="D91" s="571">
        <v>88</v>
      </c>
    </row>
    <row r="92" spans="1:4" x14ac:dyDescent="0.2">
      <c r="A92" s="571" t="s">
        <v>767</v>
      </c>
      <c r="B92" s="571">
        <v>79.458759999999998</v>
      </c>
      <c r="C92" s="571">
        <v>114.338261628</v>
      </c>
      <c r="D92" s="571">
        <v>90</v>
      </c>
    </row>
    <row r="93" spans="1:4" x14ac:dyDescent="0.2">
      <c r="A93" s="571" t="s">
        <v>767</v>
      </c>
      <c r="B93" s="571">
        <v>80.95334600000001</v>
      </c>
      <c r="C93" s="571">
        <v>115.20419585799999</v>
      </c>
      <c r="D93" s="571">
        <v>89</v>
      </c>
    </row>
    <row r="94" spans="1:4" x14ac:dyDescent="0.2">
      <c r="A94" s="571" t="s">
        <v>767</v>
      </c>
      <c r="B94" s="571">
        <v>81.296239</v>
      </c>
      <c r="C94" s="571">
        <v>113.9505207</v>
      </c>
      <c r="D94" s="571">
        <v>90</v>
      </c>
    </row>
    <row r="95" spans="1:4" x14ac:dyDescent="0.2">
      <c r="A95" s="571" t="s">
        <v>767</v>
      </c>
      <c r="B95" s="571">
        <v>81.449352000000005</v>
      </c>
      <c r="C95" s="571">
        <v>112.828616302</v>
      </c>
      <c r="D95" s="571">
        <v>90</v>
      </c>
    </row>
    <row r="96" spans="1:4" x14ac:dyDescent="0.2">
      <c r="A96" s="571" t="s">
        <v>767</v>
      </c>
      <c r="B96" s="571">
        <v>80.671681000000007</v>
      </c>
      <c r="C96" s="571">
        <v>114.01640608</v>
      </c>
      <c r="D96" s="571">
        <v>90</v>
      </c>
    </row>
    <row r="97" spans="1:4" x14ac:dyDescent="0.2">
      <c r="A97" s="571" t="s">
        <v>767</v>
      </c>
      <c r="B97" s="571">
        <v>81.140445</v>
      </c>
      <c r="C97" s="571">
        <v>113.86763967799999</v>
      </c>
      <c r="D97" s="571">
        <v>91</v>
      </c>
    </row>
    <row r="98" spans="1:4" x14ac:dyDescent="0.2">
      <c r="A98" s="571" t="s">
        <v>767</v>
      </c>
      <c r="B98" s="571">
        <v>81.736466000000007</v>
      </c>
      <c r="C98" s="571">
        <v>118.057724466</v>
      </c>
      <c r="D98" s="571">
        <v>92</v>
      </c>
    </row>
    <row r="99" spans="1:4" x14ac:dyDescent="0.2">
      <c r="A99" s="571" t="s">
        <v>767</v>
      </c>
      <c r="B99" s="571">
        <v>82.294943000000018</v>
      </c>
      <c r="C99" s="571">
        <v>121.98929982599999</v>
      </c>
      <c r="D99" s="571">
        <v>92</v>
      </c>
    </row>
    <row r="100" spans="1:4" x14ac:dyDescent="0.2">
      <c r="A100" s="571" t="s">
        <v>767</v>
      </c>
      <c r="B100" s="571">
        <v>83.942053999999999</v>
      </c>
      <c r="C100" s="571">
        <v>123.34788373999999</v>
      </c>
      <c r="D100" s="571">
        <v>92</v>
      </c>
    </row>
    <row r="101" spans="1:4" x14ac:dyDescent="0.2">
      <c r="A101" s="571" t="s">
        <v>768</v>
      </c>
      <c r="B101" s="571">
        <v>84.075316000000001</v>
      </c>
      <c r="C101" s="571">
        <v>123.60155889799999</v>
      </c>
      <c r="D101" s="571">
        <v>91</v>
      </c>
    </row>
    <row r="102" spans="1:4" x14ac:dyDescent="0.2">
      <c r="A102" s="571" t="s">
        <v>768</v>
      </c>
      <c r="B102" s="571">
        <v>87.581609999999984</v>
      </c>
      <c r="C102" s="571">
        <v>126.32102173600001</v>
      </c>
      <c r="D102" s="571">
        <v>92</v>
      </c>
    </row>
    <row r="103" spans="1:4" x14ac:dyDescent="0.2">
      <c r="A103" s="571" t="s">
        <v>768</v>
      </c>
      <c r="B103" s="571">
        <v>86.906888000000009</v>
      </c>
      <c r="C103" s="571">
        <v>123.58685826599999</v>
      </c>
      <c r="D103" s="571">
        <v>91</v>
      </c>
    </row>
    <row r="104" spans="1:4" x14ac:dyDescent="0.2">
      <c r="A104" s="571" t="s">
        <v>768</v>
      </c>
      <c r="B104" s="571">
        <v>88.537149999999997</v>
      </c>
      <c r="C104" s="571">
        <v>122.87955679999999</v>
      </c>
      <c r="D104" s="571">
        <v>90</v>
      </c>
    </row>
    <row r="105" spans="1:4" x14ac:dyDescent="0.2">
      <c r="A105" s="571" t="s">
        <v>768</v>
      </c>
      <c r="B105" s="571">
        <v>88.049379000000002</v>
      </c>
      <c r="C105" s="571">
        <v>123.16009396199999</v>
      </c>
      <c r="D105" s="571">
        <v>95</v>
      </c>
    </row>
    <row r="106" spans="1:4" x14ac:dyDescent="0.2">
      <c r="A106" s="571" t="s">
        <v>768</v>
      </c>
      <c r="B106" s="571">
        <v>86.488451000000012</v>
      </c>
      <c r="C106" s="571">
        <v>122.67960565</v>
      </c>
      <c r="D106" s="571">
        <v>89</v>
      </c>
    </row>
    <row r="107" spans="1:4" x14ac:dyDescent="0.2">
      <c r="A107" s="571" t="s">
        <v>768</v>
      </c>
      <c r="B107" s="571">
        <v>87.06704400000001</v>
      </c>
      <c r="C107" s="571">
        <v>121.452792496</v>
      </c>
      <c r="D107" s="571">
        <v>88</v>
      </c>
    </row>
    <row r="108" spans="1:4" x14ac:dyDescent="0.2">
      <c r="A108" s="571" t="s">
        <v>768</v>
      </c>
      <c r="B108" s="571">
        <v>85.939236999999991</v>
      </c>
      <c r="C108" s="571">
        <v>119.77235303399999</v>
      </c>
      <c r="D108" s="571">
        <v>88</v>
      </c>
    </row>
    <row r="109" spans="1:4" x14ac:dyDescent="0.2">
      <c r="A109" s="571" t="s">
        <v>768</v>
      </c>
      <c r="B109" s="571">
        <v>83.511053999999987</v>
      </c>
      <c r="C109" s="571">
        <v>119.66744427799999</v>
      </c>
      <c r="D109" s="571">
        <v>88</v>
      </c>
    </row>
    <row r="110" spans="1:4" x14ac:dyDescent="0.2">
      <c r="A110" s="571" t="s">
        <v>768</v>
      </c>
      <c r="B110" s="571">
        <v>82.890494999999987</v>
      </c>
      <c r="C110" s="571">
        <v>120.66744427799999</v>
      </c>
      <c r="D110" s="571">
        <v>90</v>
      </c>
    </row>
    <row r="111" spans="1:4" x14ac:dyDescent="0.2">
      <c r="A111" s="571" t="s">
        <v>768</v>
      </c>
      <c r="B111" s="571">
        <v>82.801132999999993</v>
      </c>
      <c r="C111" s="571">
        <v>120.70646765399999</v>
      </c>
      <c r="D111" s="571">
        <v>88</v>
      </c>
    </row>
    <row r="112" spans="1:4" x14ac:dyDescent="0.2">
      <c r="A112" s="571" t="s">
        <v>768</v>
      </c>
      <c r="B112" s="571">
        <v>83.379649999999984</v>
      </c>
      <c r="C112" s="571">
        <v>120.47965449999998</v>
      </c>
      <c r="D112" s="571">
        <v>90</v>
      </c>
    </row>
    <row r="113" spans="1:4" x14ac:dyDescent="0.2">
      <c r="A113" s="571" t="s">
        <v>768</v>
      </c>
      <c r="B113" s="571">
        <v>82.509785999999991</v>
      </c>
      <c r="C113" s="571">
        <v>121.186955966</v>
      </c>
      <c r="D113" s="571">
        <v>88</v>
      </c>
    </row>
    <row r="114" spans="1:4" x14ac:dyDescent="0.2">
      <c r="A114" s="571" t="s">
        <v>768</v>
      </c>
      <c r="B114" s="571">
        <v>82.071921000000003</v>
      </c>
      <c r="C114" s="571">
        <v>120.74549103</v>
      </c>
      <c r="D114" s="571">
        <v>88</v>
      </c>
    </row>
    <row r="115" spans="1:4" x14ac:dyDescent="0.2">
      <c r="A115" s="571" t="s">
        <v>768</v>
      </c>
      <c r="B115" s="571">
        <v>84.198479999999989</v>
      </c>
      <c r="C115" s="571">
        <v>121.85269479599998</v>
      </c>
      <c r="D115" s="571">
        <v>89</v>
      </c>
    </row>
    <row r="116" spans="1:4" x14ac:dyDescent="0.2">
      <c r="A116" s="571" t="s">
        <v>768</v>
      </c>
      <c r="B116" s="571">
        <v>83.701925000000003</v>
      </c>
      <c r="C116" s="571">
        <v>122.664905018</v>
      </c>
      <c r="D116" s="571">
        <v>90</v>
      </c>
    </row>
    <row r="117" spans="1:4" x14ac:dyDescent="0.2">
      <c r="A117" s="571" t="s">
        <v>768</v>
      </c>
      <c r="B117" s="571">
        <v>82.811644000000001</v>
      </c>
      <c r="C117" s="571">
        <v>124.040484574</v>
      </c>
      <c r="D117" s="571">
        <v>89</v>
      </c>
    </row>
    <row r="118" spans="1:4" x14ac:dyDescent="0.2">
      <c r="A118" s="571" t="s">
        <v>768</v>
      </c>
      <c r="B118" s="571">
        <v>88.475818000000004</v>
      </c>
      <c r="C118" s="571">
        <v>129.76224242199999</v>
      </c>
      <c r="D118" s="571">
        <v>90</v>
      </c>
    </row>
    <row r="119" spans="1:4" x14ac:dyDescent="0.2">
      <c r="A119" s="571" t="s">
        <v>768</v>
      </c>
      <c r="B119" s="571">
        <v>87.548113000000001</v>
      </c>
      <c r="C119" s="571">
        <v>126.801265798</v>
      </c>
      <c r="D119" s="571">
        <v>90</v>
      </c>
    </row>
    <row r="120" spans="1:4" x14ac:dyDescent="0.2">
      <c r="A120" s="571" t="s">
        <v>768</v>
      </c>
      <c r="B120" s="571">
        <v>85.652553999999995</v>
      </c>
      <c r="C120" s="571">
        <v>125.89401318200001</v>
      </c>
      <c r="D120" s="571">
        <v>91</v>
      </c>
    </row>
    <row r="121" spans="1:4" x14ac:dyDescent="0.2">
      <c r="A121" s="571" t="s">
        <v>769</v>
      </c>
      <c r="B121" s="571">
        <v>86.333662000000004</v>
      </c>
      <c r="C121" s="571">
        <v>126.801265798</v>
      </c>
      <c r="D121" s="571">
        <v>89</v>
      </c>
    </row>
    <row r="122" spans="1:4" x14ac:dyDescent="0.2">
      <c r="A122" s="571" t="s">
        <v>769</v>
      </c>
      <c r="B122" s="571">
        <v>85.979922000000002</v>
      </c>
      <c r="C122" s="571">
        <v>127.02807895199999</v>
      </c>
      <c r="D122" s="571">
        <v>89</v>
      </c>
    </row>
    <row r="123" spans="1:4" x14ac:dyDescent="0.2">
      <c r="A123" s="571" t="s">
        <v>769</v>
      </c>
      <c r="B123" s="571">
        <v>84.996103000000005</v>
      </c>
      <c r="C123" s="571">
        <v>124.828127802</v>
      </c>
      <c r="D123" s="571">
        <v>88</v>
      </c>
    </row>
    <row r="124" spans="1:4" x14ac:dyDescent="0.2">
      <c r="A124" s="571" t="s">
        <v>769</v>
      </c>
      <c r="B124" s="571">
        <v>83.354559999999992</v>
      </c>
      <c r="C124" s="571">
        <v>124.601314648</v>
      </c>
      <c r="D124" s="571">
        <v>88</v>
      </c>
    </row>
    <row r="125" spans="1:4" x14ac:dyDescent="0.2">
      <c r="A125" s="571" t="s">
        <v>769</v>
      </c>
      <c r="B125" s="571">
        <v>81.959221999999997</v>
      </c>
      <c r="C125" s="571">
        <v>123.85498980599999</v>
      </c>
      <c r="D125" s="571">
        <v>89</v>
      </c>
    </row>
    <row r="126" spans="1:4" x14ac:dyDescent="0.2">
      <c r="A126" s="571" t="s">
        <v>769</v>
      </c>
      <c r="B126" s="571">
        <v>80.424790000000002</v>
      </c>
      <c r="C126" s="571">
        <v>123.30861611399999</v>
      </c>
      <c r="D126" s="571">
        <v>87</v>
      </c>
    </row>
    <row r="127" spans="1:4" x14ac:dyDescent="0.2">
      <c r="A127" s="571" t="s">
        <v>769</v>
      </c>
      <c r="B127" s="571">
        <v>81.045215000000013</v>
      </c>
      <c r="C127" s="571">
        <v>125.12312134599999</v>
      </c>
      <c r="D127" s="571">
        <v>87</v>
      </c>
    </row>
    <row r="128" spans="1:4" x14ac:dyDescent="0.2">
      <c r="A128" s="571" t="s">
        <v>769</v>
      </c>
      <c r="B128" s="571">
        <v>79.507277999999999</v>
      </c>
      <c r="C128" s="571">
        <v>128.99594060599998</v>
      </c>
      <c r="D128" s="571">
        <v>87</v>
      </c>
    </row>
    <row r="129" spans="1:4" x14ac:dyDescent="0.2">
      <c r="A129" s="571" t="s">
        <v>769</v>
      </c>
      <c r="B129" s="571">
        <v>80.719825999999983</v>
      </c>
      <c r="C129" s="571">
        <v>130.169029752</v>
      </c>
      <c r="D129" s="571">
        <v>88</v>
      </c>
    </row>
    <row r="130" spans="1:4" x14ac:dyDescent="0.2">
      <c r="A130" s="571" t="s">
        <v>769</v>
      </c>
      <c r="B130" s="571">
        <v>80.376068000000004</v>
      </c>
      <c r="C130" s="571">
        <v>130.771422462</v>
      </c>
      <c r="D130" s="571">
        <v>87</v>
      </c>
    </row>
    <row r="131" spans="1:4" x14ac:dyDescent="0.2">
      <c r="A131" s="571" t="s">
        <v>769</v>
      </c>
      <c r="B131" s="571">
        <v>79.757126</v>
      </c>
      <c r="C131" s="571">
        <v>129.64951806400001</v>
      </c>
      <c r="D131" s="571">
        <v>87</v>
      </c>
    </row>
    <row r="132" spans="1:4" x14ac:dyDescent="0.2">
      <c r="A132" s="571" t="s">
        <v>769</v>
      </c>
      <c r="B132" s="571">
        <v>82.693932000000018</v>
      </c>
      <c r="C132" s="571">
        <v>132.37127591199999</v>
      </c>
      <c r="D132" s="571">
        <v>88</v>
      </c>
    </row>
    <row r="133" spans="1:4" x14ac:dyDescent="0.2">
      <c r="A133" s="571" t="s">
        <v>769</v>
      </c>
      <c r="B133" s="571">
        <v>82.601943000000006</v>
      </c>
      <c r="C133" s="571">
        <v>136.97342437200001</v>
      </c>
      <c r="D133" s="571">
        <v>90</v>
      </c>
    </row>
    <row r="134" spans="1:4" x14ac:dyDescent="0.2">
      <c r="A134" s="571" t="s">
        <v>769</v>
      </c>
      <c r="B134" s="571">
        <v>84.066034999999999</v>
      </c>
      <c r="C134" s="571">
        <v>136.29298491</v>
      </c>
      <c r="D134" s="571">
        <v>88</v>
      </c>
    </row>
    <row r="135" spans="1:4" x14ac:dyDescent="0.2">
      <c r="A135" s="571" t="s">
        <v>769</v>
      </c>
      <c r="B135" s="571">
        <v>84.027327999999997</v>
      </c>
      <c r="C135" s="571">
        <v>135.480774688</v>
      </c>
      <c r="D135" s="571">
        <v>88</v>
      </c>
    </row>
    <row r="136" spans="1:4" x14ac:dyDescent="0.2">
      <c r="A136" s="571" t="s">
        <v>769</v>
      </c>
      <c r="B136" s="571">
        <v>88.343491999999998</v>
      </c>
      <c r="C136" s="571">
        <v>141.51222671199997</v>
      </c>
      <c r="D136" s="571">
        <v>93</v>
      </c>
    </row>
    <row r="137" spans="1:4" x14ac:dyDescent="0.2">
      <c r="A137" s="571" t="s">
        <v>769</v>
      </c>
      <c r="B137" s="571">
        <v>87.760822999999988</v>
      </c>
      <c r="C137" s="571">
        <v>143.643997472</v>
      </c>
      <c r="D137" s="571">
        <v>94</v>
      </c>
    </row>
    <row r="138" spans="1:4" x14ac:dyDescent="0.2">
      <c r="A138" s="571" t="s">
        <v>769</v>
      </c>
      <c r="B138" s="571">
        <v>88.285485999999992</v>
      </c>
      <c r="C138" s="571">
        <v>145.53195943599999</v>
      </c>
      <c r="D138" s="571">
        <v>92</v>
      </c>
    </row>
    <row r="139" spans="1:4" x14ac:dyDescent="0.2">
      <c r="A139" s="571" t="s">
        <v>770</v>
      </c>
      <c r="B139" s="571">
        <v>87.902083000000005</v>
      </c>
      <c r="C139" s="571">
        <v>145.23926090200001</v>
      </c>
      <c r="D139" s="571">
        <v>92</v>
      </c>
    </row>
    <row r="140" spans="1:4" x14ac:dyDescent="0.2">
      <c r="A140" s="571" t="s">
        <v>770</v>
      </c>
      <c r="B140" s="571">
        <v>87.036243999999996</v>
      </c>
      <c r="C140" s="571">
        <v>142.736744856</v>
      </c>
      <c r="D140" s="571">
        <v>94</v>
      </c>
    </row>
    <row r="141" spans="1:4" x14ac:dyDescent="0.2">
      <c r="A141" s="571" t="s">
        <v>770</v>
      </c>
      <c r="B141" s="571">
        <v>85.801512000000002</v>
      </c>
      <c r="C141" s="571">
        <v>140.82949223999998</v>
      </c>
      <c r="D141" s="571">
        <v>93</v>
      </c>
    </row>
    <row r="142" spans="1:4" x14ac:dyDescent="0.2">
      <c r="A142" s="571" t="s">
        <v>770</v>
      </c>
      <c r="B142" s="571">
        <v>85.668500000000009</v>
      </c>
      <c r="C142" s="571">
        <v>137.919944614</v>
      </c>
      <c r="D142" s="571">
        <v>91</v>
      </c>
    </row>
    <row r="143" spans="1:4" x14ac:dyDescent="0.2">
      <c r="A143" s="571" t="s">
        <v>770</v>
      </c>
      <c r="B143" s="571">
        <v>84.58872199999999</v>
      </c>
      <c r="C143" s="571">
        <v>132.27877277799999</v>
      </c>
      <c r="D143" s="571">
        <v>90</v>
      </c>
    </row>
    <row r="144" spans="1:4" x14ac:dyDescent="0.2">
      <c r="A144" s="571" t="s">
        <v>770</v>
      </c>
      <c r="B144" s="571">
        <v>81.509285000000006</v>
      </c>
      <c r="C144" s="571">
        <v>127.715647694</v>
      </c>
      <c r="D144" s="571">
        <v>90</v>
      </c>
    </row>
    <row r="145" spans="1:4" x14ac:dyDescent="0.2">
      <c r="A145" s="571" t="s">
        <v>770</v>
      </c>
      <c r="B145" s="571">
        <v>81.482987999999992</v>
      </c>
      <c r="C145" s="571">
        <v>126.99618485599999</v>
      </c>
      <c r="D145" s="571">
        <v>90</v>
      </c>
    </row>
    <row r="146" spans="1:4" x14ac:dyDescent="0.2">
      <c r="A146" s="571" t="s">
        <v>770</v>
      </c>
      <c r="B146" s="571">
        <v>80.182778999999996</v>
      </c>
      <c r="C146" s="571">
        <v>122.859824076</v>
      </c>
      <c r="D146" s="571">
        <v>90</v>
      </c>
    </row>
    <row r="147" spans="1:4" x14ac:dyDescent="0.2">
      <c r="A147" s="571" t="s">
        <v>770</v>
      </c>
      <c r="B147" s="571">
        <v>79.896105000000006</v>
      </c>
      <c r="C147" s="571">
        <v>122.450055414</v>
      </c>
      <c r="D147" s="571">
        <v>88</v>
      </c>
    </row>
    <row r="148" spans="1:4" x14ac:dyDescent="0.2">
      <c r="A148" s="571" t="s">
        <v>770</v>
      </c>
      <c r="B148" s="571">
        <v>80.427584999999993</v>
      </c>
      <c r="C148" s="571">
        <v>121.301289012</v>
      </c>
      <c r="D148" s="571">
        <v>84</v>
      </c>
    </row>
    <row r="149" spans="1:4" x14ac:dyDescent="0.2">
      <c r="A149" s="571" t="s">
        <v>770</v>
      </c>
      <c r="B149" s="571">
        <v>80.466184999999996</v>
      </c>
      <c r="C149" s="571">
        <v>120.540263538</v>
      </c>
      <c r="D149" s="571">
        <v>86</v>
      </c>
    </row>
    <row r="150" spans="1:4" x14ac:dyDescent="0.2">
      <c r="A150" s="571" t="s">
        <v>770</v>
      </c>
      <c r="B150" s="571">
        <v>80.563825999999992</v>
      </c>
      <c r="C150" s="571">
        <v>120.993889846</v>
      </c>
      <c r="D150" s="571">
        <v>86</v>
      </c>
    </row>
    <row r="151" spans="1:4" x14ac:dyDescent="0.2">
      <c r="A151" s="571" t="s">
        <v>770</v>
      </c>
      <c r="B151" s="571">
        <v>80.154647999999995</v>
      </c>
      <c r="C151" s="571">
        <v>122.181679624</v>
      </c>
      <c r="D151" s="571">
        <v>86</v>
      </c>
    </row>
    <row r="152" spans="1:4" x14ac:dyDescent="0.2">
      <c r="A152" s="571" t="s">
        <v>770</v>
      </c>
      <c r="B152" s="571">
        <v>80.911631999999997</v>
      </c>
      <c r="C152" s="571">
        <v>122.46197253599999</v>
      </c>
      <c r="D152" s="571">
        <v>86</v>
      </c>
    </row>
    <row r="153" spans="1:4" x14ac:dyDescent="0.2">
      <c r="A153" s="571" t="s">
        <v>770</v>
      </c>
      <c r="B153" s="571">
        <v>81.057204999999996</v>
      </c>
      <c r="C153" s="571">
        <v>124.13025062600001</v>
      </c>
      <c r="D153" s="571">
        <v>85</v>
      </c>
    </row>
    <row r="154" spans="1:4" x14ac:dyDescent="0.2">
      <c r="A154" s="571" t="s">
        <v>770</v>
      </c>
      <c r="B154" s="571">
        <v>79.784222</v>
      </c>
      <c r="C154" s="571">
        <v>124.596038306</v>
      </c>
      <c r="D154" s="571">
        <v>86</v>
      </c>
    </row>
    <row r="155" spans="1:4" x14ac:dyDescent="0.2">
      <c r="A155" s="571" t="s">
        <v>770</v>
      </c>
      <c r="B155" s="571">
        <v>78.021907999999996</v>
      </c>
      <c r="C155" s="571">
        <v>122.26202138599999</v>
      </c>
      <c r="D155" s="571">
        <v>85</v>
      </c>
    </row>
    <row r="156" spans="1:4" x14ac:dyDescent="0.2">
      <c r="A156" s="571" t="s">
        <v>770</v>
      </c>
      <c r="B156" s="571">
        <v>78.288911000000013</v>
      </c>
      <c r="C156" s="571">
        <v>117.95257146</v>
      </c>
      <c r="D156" s="571">
        <v>85</v>
      </c>
    </row>
    <row r="157" spans="1:4" x14ac:dyDescent="0.2">
      <c r="A157" s="571" t="s">
        <v>770</v>
      </c>
      <c r="B157" s="571">
        <v>79.374120000000005</v>
      </c>
      <c r="C157" s="571">
        <v>117.88668607999999</v>
      </c>
      <c r="D157" s="571">
        <v>85</v>
      </c>
    </row>
    <row r="158" spans="1:4" x14ac:dyDescent="0.2">
      <c r="A158" s="571" t="s">
        <v>770</v>
      </c>
      <c r="B158" s="571">
        <v>80.752758</v>
      </c>
      <c r="C158" s="571">
        <v>117.17938461399999</v>
      </c>
      <c r="D158" s="571">
        <v>85</v>
      </c>
    </row>
    <row r="159" spans="1:4" x14ac:dyDescent="0.2">
      <c r="A159" s="571" t="s">
        <v>770</v>
      </c>
      <c r="B159" s="571">
        <v>78.408018999999996</v>
      </c>
      <c r="C159" s="571">
        <v>117.498945152</v>
      </c>
      <c r="D159" s="571">
        <v>85</v>
      </c>
    </row>
    <row r="160" spans="1:4" x14ac:dyDescent="0.2">
      <c r="A160" s="571" t="s">
        <v>770</v>
      </c>
      <c r="B160" s="571">
        <v>77.803950999999998</v>
      </c>
      <c r="C160" s="571">
        <v>117.11120422400001</v>
      </c>
      <c r="D160" s="571">
        <v>87</v>
      </c>
    </row>
    <row r="161" spans="1:4" x14ac:dyDescent="0.2">
      <c r="A161" s="571" t="s">
        <v>771</v>
      </c>
      <c r="B161" s="571">
        <v>77.90227800000001</v>
      </c>
      <c r="C161" s="571">
        <v>115.911253074</v>
      </c>
      <c r="D161" s="571">
        <v>88</v>
      </c>
    </row>
    <row r="162" spans="1:4" x14ac:dyDescent="0.2">
      <c r="A162" s="571" t="s">
        <v>771</v>
      </c>
      <c r="B162" s="571">
        <v>77.698961000000011</v>
      </c>
      <c r="C162" s="571">
        <v>114.257675616</v>
      </c>
      <c r="D162" s="571">
        <v>86</v>
      </c>
    </row>
    <row r="163" spans="1:4" x14ac:dyDescent="0.2">
      <c r="A163" s="571" t="s">
        <v>771</v>
      </c>
      <c r="B163" s="571">
        <v>76.042292000000003</v>
      </c>
      <c r="C163" s="571">
        <v>112.830911312</v>
      </c>
      <c r="D163" s="571">
        <v>86</v>
      </c>
    </row>
    <row r="164" spans="1:4" x14ac:dyDescent="0.2">
      <c r="A164" s="571" t="s">
        <v>771</v>
      </c>
      <c r="B164" s="571">
        <v>75.987573999999995</v>
      </c>
      <c r="C164" s="571">
        <v>116.00629546799999</v>
      </c>
      <c r="D164" s="571">
        <v>83</v>
      </c>
    </row>
    <row r="165" spans="1:4" x14ac:dyDescent="0.2">
      <c r="A165" s="571" t="s">
        <v>771</v>
      </c>
      <c r="B165" s="571">
        <v>74.238757000000007</v>
      </c>
      <c r="C165" s="571">
        <v>111.11144847399999</v>
      </c>
      <c r="D165" s="571">
        <v>86</v>
      </c>
    </row>
    <row r="166" spans="1:4" x14ac:dyDescent="0.2">
      <c r="A166" s="571" t="s">
        <v>771</v>
      </c>
      <c r="B166" s="571">
        <v>75.094799000000009</v>
      </c>
      <c r="C166" s="571">
        <v>109.88693033</v>
      </c>
      <c r="D166" s="571">
        <v>87</v>
      </c>
    </row>
    <row r="167" spans="1:4" x14ac:dyDescent="0.2">
      <c r="A167" s="571" t="s">
        <v>771</v>
      </c>
      <c r="B167" s="571">
        <v>75.195667</v>
      </c>
      <c r="C167" s="571">
        <v>112.47232739799999</v>
      </c>
      <c r="D167" s="571">
        <v>86</v>
      </c>
    </row>
    <row r="168" spans="1:4" x14ac:dyDescent="0.2">
      <c r="A168" s="571" t="s">
        <v>771</v>
      </c>
      <c r="B168" s="571">
        <v>74.415529000000006</v>
      </c>
      <c r="C168" s="571">
        <v>112.604098158</v>
      </c>
      <c r="D168" s="571">
        <v>86</v>
      </c>
    </row>
    <row r="169" spans="1:4" x14ac:dyDescent="0.2">
      <c r="A169" s="571" t="s">
        <v>771</v>
      </c>
      <c r="B169" s="571">
        <v>73.325506000000004</v>
      </c>
      <c r="C169" s="571">
        <v>111.669983538</v>
      </c>
      <c r="D169" s="571">
        <v>85</v>
      </c>
    </row>
    <row r="170" spans="1:4" x14ac:dyDescent="0.2">
      <c r="A170" s="571" t="s">
        <v>771</v>
      </c>
      <c r="B170" s="571">
        <v>70.660681999999994</v>
      </c>
      <c r="C170" s="571">
        <v>109.88463532</v>
      </c>
      <c r="D170" s="571">
        <v>85</v>
      </c>
    </row>
    <row r="171" spans="1:4" x14ac:dyDescent="0.2">
      <c r="A171" s="571" t="s">
        <v>771</v>
      </c>
      <c r="B171" s="571">
        <v>69.817430999999999</v>
      </c>
      <c r="C171" s="571">
        <v>110.63096016200001</v>
      </c>
      <c r="D171" s="571">
        <v>85</v>
      </c>
    </row>
    <row r="172" spans="1:4" x14ac:dyDescent="0.2">
      <c r="A172" s="571" t="s">
        <v>771</v>
      </c>
      <c r="B172" s="571">
        <v>66.789578999999989</v>
      </c>
      <c r="C172" s="571">
        <v>110.96268207200001</v>
      </c>
      <c r="D172" s="571">
        <v>82</v>
      </c>
    </row>
    <row r="173" spans="1:4" x14ac:dyDescent="0.2">
      <c r="A173" s="571" t="s">
        <v>771</v>
      </c>
      <c r="B173" s="571">
        <v>69.546480000000003</v>
      </c>
      <c r="C173" s="571">
        <v>112.67227854799999</v>
      </c>
      <c r="D173" s="571">
        <v>85</v>
      </c>
    </row>
    <row r="174" spans="1:4" x14ac:dyDescent="0.2">
      <c r="A174" s="571" t="s">
        <v>771</v>
      </c>
      <c r="B174" s="571">
        <v>73.855564999999984</v>
      </c>
      <c r="C174" s="571">
        <v>113.540507788</v>
      </c>
      <c r="D174" s="571">
        <v>89</v>
      </c>
    </row>
    <row r="175" spans="1:4" x14ac:dyDescent="0.2">
      <c r="A175" s="571" t="s">
        <v>771</v>
      </c>
      <c r="B175" s="571">
        <v>72.354981000000009</v>
      </c>
      <c r="C175" s="571">
        <v>112.27467125799998</v>
      </c>
      <c r="D175" s="571">
        <v>86</v>
      </c>
    </row>
    <row r="176" spans="1:4" x14ac:dyDescent="0.2">
      <c r="A176" s="571" t="s">
        <v>771</v>
      </c>
      <c r="B176" s="571">
        <v>71.459417999999999</v>
      </c>
      <c r="C176" s="571">
        <v>110.272376248</v>
      </c>
      <c r="D176" s="571">
        <v>85</v>
      </c>
    </row>
    <row r="177" spans="1:4" x14ac:dyDescent="0.2">
      <c r="A177" s="571" t="s">
        <v>771</v>
      </c>
      <c r="B177" s="571">
        <v>71.535238000000007</v>
      </c>
      <c r="C177" s="571">
        <v>109.81874994</v>
      </c>
      <c r="D177" s="571">
        <v>83</v>
      </c>
    </row>
    <row r="178" spans="1:4" x14ac:dyDescent="0.2">
      <c r="A178" s="571" t="s">
        <v>771</v>
      </c>
      <c r="B178" s="571">
        <v>71.244400000000013</v>
      </c>
      <c r="C178" s="571">
        <v>111.17962886399999</v>
      </c>
      <c r="D178" s="571">
        <v>82</v>
      </c>
    </row>
    <row r="179" spans="1:4" x14ac:dyDescent="0.2">
      <c r="A179" s="571" t="s">
        <v>771</v>
      </c>
      <c r="B179" s="571">
        <v>72.338462000000007</v>
      </c>
      <c r="C179" s="571">
        <v>114.4208984</v>
      </c>
      <c r="D179" s="571">
        <v>83</v>
      </c>
    </row>
    <row r="180" spans="1:4" x14ac:dyDescent="0.2">
      <c r="A180" s="571" t="s">
        <v>772</v>
      </c>
      <c r="B180" s="571">
        <v>73.015325000000018</v>
      </c>
      <c r="C180" s="571">
        <v>115.515940794</v>
      </c>
      <c r="D180" s="571">
        <v>84</v>
      </c>
    </row>
    <row r="181" spans="1:4" x14ac:dyDescent="0.2">
      <c r="A181" s="571" t="s">
        <v>772</v>
      </c>
      <c r="B181" s="571">
        <v>71.613144000000005</v>
      </c>
      <c r="C181" s="571">
        <v>112.72829756600001</v>
      </c>
      <c r="D181" s="571">
        <v>84</v>
      </c>
    </row>
    <row r="182" spans="1:4" x14ac:dyDescent="0.2">
      <c r="A182" s="571" t="s">
        <v>772</v>
      </c>
      <c r="B182" s="571">
        <v>71.824452000000008</v>
      </c>
      <c r="C182" s="571">
        <v>115.11603849399999</v>
      </c>
      <c r="D182" s="571">
        <v>84</v>
      </c>
    </row>
    <row r="183" spans="1:4" x14ac:dyDescent="0.2">
      <c r="A183" s="571" t="s">
        <v>772</v>
      </c>
      <c r="B183" s="571">
        <v>74.283187999999996</v>
      </c>
      <c r="C183" s="571">
        <v>119.837796342</v>
      </c>
      <c r="D183" s="571">
        <v>86</v>
      </c>
    </row>
    <row r="184" spans="1:4" x14ac:dyDescent="0.2">
      <c r="A184" s="571" t="s">
        <v>772</v>
      </c>
      <c r="B184" s="571">
        <v>71.916541999999993</v>
      </c>
      <c r="C184" s="571">
        <v>120.849957714</v>
      </c>
      <c r="D184" s="571">
        <v>85</v>
      </c>
    </row>
    <row r="185" spans="1:4" x14ac:dyDescent="0.2">
      <c r="A185" s="571" t="s">
        <v>772</v>
      </c>
      <c r="B185" s="571">
        <v>73.675061999999997</v>
      </c>
      <c r="C185" s="571">
        <v>121.915843094</v>
      </c>
      <c r="D185" s="571">
        <v>86</v>
      </c>
    </row>
    <row r="186" spans="1:4" x14ac:dyDescent="0.2">
      <c r="A186" s="571" t="s">
        <v>772</v>
      </c>
      <c r="B186" s="571">
        <v>75.980265000000003</v>
      </c>
      <c r="C186" s="571">
        <v>127.83271782199999</v>
      </c>
      <c r="D186" s="571">
        <v>88</v>
      </c>
    </row>
    <row r="187" spans="1:4" x14ac:dyDescent="0.2">
      <c r="A187" s="571" t="s">
        <v>772</v>
      </c>
      <c r="B187" s="571">
        <v>74.917726000000002</v>
      </c>
      <c r="C187" s="571">
        <v>123.259726376</v>
      </c>
      <c r="D187" s="571">
        <v>88</v>
      </c>
    </row>
    <row r="188" spans="1:4" x14ac:dyDescent="0.2">
      <c r="A188" s="571" t="s">
        <v>772</v>
      </c>
      <c r="B188" s="571">
        <v>76.228646999999995</v>
      </c>
      <c r="C188" s="571">
        <v>119.67457355799999</v>
      </c>
      <c r="D188" s="571">
        <v>88</v>
      </c>
    </row>
    <row r="189" spans="1:4" x14ac:dyDescent="0.2">
      <c r="A189" s="571" t="s">
        <v>772</v>
      </c>
      <c r="B189" s="571">
        <v>74.533368999999993</v>
      </c>
      <c r="C189" s="571">
        <v>117.833206322</v>
      </c>
      <c r="D189" s="571">
        <v>88</v>
      </c>
    </row>
    <row r="190" spans="1:4" x14ac:dyDescent="0.2">
      <c r="A190" s="571" t="s">
        <v>772</v>
      </c>
      <c r="B190" s="571">
        <v>74.580480999999992</v>
      </c>
      <c r="C190" s="571">
        <v>115.847906954</v>
      </c>
      <c r="D190" s="571">
        <v>86</v>
      </c>
    </row>
    <row r="191" spans="1:4" x14ac:dyDescent="0.2">
      <c r="A191" s="571" t="s">
        <v>772</v>
      </c>
      <c r="B191" s="571">
        <v>75.034436999999997</v>
      </c>
      <c r="C191" s="571">
        <v>119.30128901199998</v>
      </c>
      <c r="D191" s="571">
        <v>85</v>
      </c>
    </row>
    <row r="192" spans="1:4" x14ac:dyDescent="0.2">
      <c r="A192" s="571" t="s">
        <v>772</v>
      </c>
      <c r="B192" s="571">
        <v>75.576677000000004</v>
      </c>
      <c r="C192" s="571">
        <v>120.501240162</v>
      </c>
      <c r="D192" s="571">
        <v>85</v>
      </c>
    </row>
    <row r="193" spans="1:4" x14ac:dyDescent="0.2">
      <c r="A193" s="571" t="s">
        <v>772</v>
      </c>
      <c r="B193" s="571">
        <v>82.237579000000011</v>
      </c>
      <c r="C193" s="571">
        <v>138.88849259</v>
      </c>
      <c r="D193" s="571">
        <v>92</v>
      </c>
    </row>
    <row r="194" spans="1:4" x14ac:dyDescent="0.2">
      <c r="A194" s="571" t="s">
        <v>772</v>
      </c>
      <c r="B194" s="571">
        <v>82.918684000000013</v>
      </c>
      <c r="C194" s="571">
        <v>141.64238878399999</v>
      </c>
      <c r="D194" s="571">
        <v>96</v>
      </c>
    </row>
    <row r="195" spans="1:4" x14ac:dyDescent="0.2">
      <c r="A195" s="571" t="s">
        <v>772</v>
      </c>
      <c r="B195" s="571">
        <v>85.909200999999996</v>
      </c>
      <c r="C195" s="571">
        <v>155.16209829399997</v>
      </c>
      <c r="D195" s="571">
        <v>98</v>
      </c>
    </row>
    <row r="196" spans="1:4" x14ac:dyDescent="0.2">
      <c r="A196" s="571" t="s">
        <v>772</v>
      </c>
      <c r="B196" s="571">
        <v>85.475541000000007</v>
      </c>
      <c r="C196" s="571">
        <v>144.03540605400002</v>
      </c>
      <c r="D196" s="571">
        <v>105</v>
      </c>
    </row>
    <row r="197" spans="1:4" x14ac:dyDescent="0.2">
      <c r="A197" s="571" t="s">
        <v>772</v>
      </c>
      <c r="B197" s="571">
        <v>83.851090999999997</v>
      </c>
      <c r="C197" s="571">
        <v>139.16971607400001</v>
      </c>
      <c r="D197" s="571">
        <v>98</v>
      </c>
    </row>
    <row r="198" spans="1:4" x14ac:dyDescent="0.2">
      <c r="A198" s="571" t="s">
        <v>772</v>
      </c>
      <c r="B198" s="571">
        <v>82.813389000000001</v>
      </c>
      <c r="C198" s="571">
        <v>134.18441670600001</v>
      </c>
      <c r="D198" s="571">
        <v>96</v>
      </c>
    </row>
    <row r="199" spans="1:4" x14ac:dyDescent="0.2">
      <c r="A199" s="571" t="s">
        <v>772</v>
      </c>
      <c r="B199" s="571">
        <v>82.667641000000003</v>
      </c>
      <c r="C199" s="571">
        <v>133.61118101</v>
      </c>
      <c r="D199" s="571">
        <v>102</v>
      </c>
    </row>
    <row r="200" spans="1:4" x14ac:dyDescent="0.2">
      <c r="A200" s="571" t="s">
        <v>773</v>
      </c>
      <c r="B200" s="571">
        <v>81.803784000000007</v>
      </c>
      <c r="C200" s="571">
        <v>129.74778603999999</v>
      </c>
      <c r="D200" s="571">
        <v>92</v>
      </c>
    </row>
    <row r="201" spans="1:4" x14ac:dyDescent="0.2">
      <c r="A201" s="571" t="s">
        <v>773</v>
      </c>
      <c r="B201" s="571">
        <v>80.963902000000004</v>
      </c>
      <c r="C201" s="571">
        <v>127.518677876</v>
      </c>
      <c r="D201" s="571">
        <v>91</v>
      </c>
    </row>
    <row r="202" spans="1:4" x14ac:dyDescent="0.2">
      <c r="A202" s="571" t="s">
        <v>773</v>
      </c>
      <c r="B202" s="571">
        <v>84.670058000000012</v>
      </c>
      <c r="C202" s="571">
        <v>126.54783489</v>
      </c>
      <c r="D202" s="571">
        <v>96</v>
      </c>
    </row>
    <row r="203" spans="1:4" x14ac:dyDescent="0.2">
      <c r="A203" s="571" t="s">
        <v>773</v>
      </c>
      <c r="B203" s="571">
        <v>83.486335000000025</v>
      </c>
      <c r="C203" s="571">
        <v>127.84282843399998</v>
      </c>
      <c r="D203" s="571">
        <v>91</v>
      </c>
    </row>
    <row r="204" spans="1:4" x14ac:dyDescent="0.2">
      <c r="A204" s="571" t="s">
        <v>773</v>
      </c>
      <c r="B204" s="571">
        <v>82.824362000000008</v>
      </c>
      <c r="C204" s="571">
        <v>126.906418804</v>
      </c>
      <c r="D204" s="571">
        <v>98</v>
      </c>
    </row>
    <row r="205" spans="1:4" x14ac:dyDescent="0.2">
      <c r="A205" s="571" t="s">
        <v>773</v>
      </c>
      <c r="B205" s="571">
        <v>81.486108999999999</v>
      </c>
      <c r="C205" s="571">
        <v>126.028323202</v>
      </c>
      <c r="D205" s="571">
        <v>94</v>
      </c>
    </row>
    <row r="206" spans="1:4" x14ac:dyDescent="0.2">
      <c r="A206" s="571" t="s">
        <v>773</v>
      </c>
      <c r="B206" s="571">
        <v>80.457244000000003</v>
      </c>
      <c r="C206" s="571">
        <v>126.28199835999999</v>
      </c>
      <c r="D206" s="571">
        <v>93</v>
      </c>
    </row>
    <row r="207" spans="1:4" x14ac:dyDescent="0.2">
      <c r="A207" s="571" t="s">
        <v>773</v>
      </c>
      <c r="B207" s="571">
        <v>79.760917000000006</v>
      </c>
      <c r="C207" s="571">
        <v>126.05518520599999</v>
      </c>
      <c r="D207" s="571">
        <v>94</v>
      </c>
    </row>
    <row r="208" spans="1:4" x14ac:dyDescent="0.2">
      <c r="A208" s="571" t="s">
        <v>773</v>
      </c>
      <c r="B208" s="571">
        <v>79.466543999999999</v>
      </c>
      <c r="C208" s="571">
        <v>124.640582274</v>
      </c>
      <c r="D208" s="571">
        <v>92</v>
      </c>
    </row>
    <row r="209" spans="1:4" x14ac:dyDescent="0.2">
      <c r="A209" s="571" t="s">
        <v>773</v>
      </c>
      <c r="B209" s="571">
        <v>80.158475999999993</v>
      </c>
      <c r="C209" s="571">
        <v>126.78934867599999</v>
      </c>
      <c r="D209" s="571">
        <v>96</v>
      </c>
    </row>
    <row r="210" spans="1:4" x14ac:dyDescent="0.2">
      <c r="A210" s="571" t="s">
        <v>773</v>
      </c>
      <c r="B210" s="571">
        <v>80.191917000000004</v>
      </c>
      <c r="C210" s="571">
        <v>121.97484344399999</v>
      </c>
      <c r="D210" s="571">
        <v>93</v>
      </c>
    </row>
    <row r="211" spans="1:4" x14ac:dyDescent="0.2">
      <c r="A211" s="571" t="s">
        <v>773</v>
      </c>
      <c r="B211" s="571">
        <v>79.714264</v>
      </c>
      <c r="C211" s="571">
        <v>122.655282906</v>
      </c>
      <c r="D211" s="571">
        <v>90</v>
      </c>
    </row>
    <row r="212" spans="1:4" x14ac:dyDescent="0.2">
      <c r="A212" s="571" t="s">
        <v>773</v>
      </c>
      <c r="B212" s="571">
        <v>79.136641000000012</v>
      </c>
      <c r="C212" s="571">
        <v>121.626125892</v>
      </c>
      <c r="D212" s="571">
        <v>91</v>
      </c>
    </row>
    <row r="213" spans="1:4" x14ac:dyDescent="0.2">
      <c r="A213" s="571" t="s">
        <v>773</v>
      </c>
      <c r="B213" s="571">
        <v>77.540728000000001</v>
      </c>
      <c r="C213" s="571">
        <v>121.494355132</v>
      </c>
      <c r="D213" s="571">
        <v>90</v>
      </c>
    </row>
    <row r="214" spans="1:4" x14ac:dyDescent="0.2">
      <c r="A214" s="571" t="s">
        <v>773</v>
      </c>
      <c r="B214" s="571">
        <v>77.259951999999998</v>
      </c>
      <c r="C214" s="571">
        <v>122.17479459399999</v>
      </c>
      <c r="D214" s="571">
        <v>89</v>
      </c>
    </row>
    <row r="215" spans="1:4" x14ac:dyDescent="0.2">
      <c r="A215" s="571" t="s">
        <v>773</v>
      </c>
      <c r="B215" s="571">
        <v>75.649929999999998</v>
      </c>
      <c r="C215" s="571">
        <v>121.29669899199999</v>
      </c>
      <c r="D215" s="571">
        <v>89</v>
      </c>
    </row>
    <row r="216" spans="1:4" x14ac:dyDescent="0.2">
      <c r="A216" s="571" t="s">
        <v>773</v>
      </c>
      <c r="B216" s="571">
        <v>73.753968000000015</v>
      </c>
      <c r="C216" s="571">
        <v>121.457626766</v>
      </c>
      <c r="D216" s="571">
        <v>89</v>
      </c>
    </row>
    <row r="217" spans="1:4" x14ac:dyDescent="0.2">
      <c r="A217" s="571" t="s">
        <v>773</v>
      </c>
      <c r="B217" s="571">
        <v>73.143797000000006</v>
      </c>
      <c r="C217" s="571">
        <v>123.15022759999999</v>
      </c>
      <c r="D217" s="571">
        <v>89</v>
      </c>
    </row>
    <row r="218" spans="1:4" x14ac:dyDescent="0.2">
      <c r="A218" s="571" t="s">
        <v>773</v>
      </c>
      <c r="B218" s="571">
        <v>73.380156999999997</v>
      </c>
      <c r="C218" s="571">
        <v>125.28429337</v>
      </c>
      <c r="D218" s="571">
        <v>89</v>
      </c>
    </row>
    <row r="219" spans="1:4" x14ac:dyDescent="0.2">
      <c r="A219" s="571" t="s">
        <v>773</v>
      </c>
      <c r="B219" s="571">
        <v>72.802244000000002</v>
      </c>
      <c r="C219" s="571">
        <v>125.92570945599999</v>
      </c>
      <c r="D219" s="571">
        <v>85</v>
      </c>
    </row>
    <row r="220" spans="1:4" x14ac:dyDescent="0.2">
      <c r="A220" s="571" t="s">
        <v>773</v>
      </c>
      <c r="B220" s="571">
        <v>72.983381000000008</v>
      </c>
      <c r="C220" s="571">
        <v>126.179384614</v>
      </c>
      <c r="D220" s="571">
        <v>89</v>
      </c>
    </row>
    <row r="221" spans="1:4" x14ac:dyDescent="0.2">
      <c r="A221" s="571" t="s">
        <v>773</v>
      </c>
      <c r="B221" s="571">
        <v>71.937848000000017</v>
      </c>
      <c r="C221" s="571">
        <v>123.99159483599999</v>
      </c>
      <c r="D221" s="571">
        <v>89</v>
      </c>
    </row>
    <row r="222" spans="1:4" x14ac:dyDescent="0.2">
      <c r="A222" s="571" t="s">
        <v>773</v>
      </c>
      <c r="B222" s="571">
        <v>71.526927999999998</v>
      </c>
      <c r="C222" s="571">
        <v>124.99159483599999</v>
      </c>
      <c r="D222" s="571">
        <v>89</v>
      </c>
    </row>
    <row r="223" spans="1:4" x14ac:dyDescent="0.2">
      <c r="A223" s="571" t="s">
        <v>774</v>
      </c>
      <c r="B223" s="571">
        <v>69.372151000000002</v>
      </c>
      <c r="C223" s="571">
        <v>124.179384614</v>
      </c>
      <c r="D223" s="571">
        <v>96</v>
      </c>
    </row>
    <row r="224" spans="1:4" x14ac:dyDescent="0.2">
      <c r="A224" s="571" t="s">
        <v>774</v>
      </c>
      <c r="B224" s="571">
        <v>69.076997999999989</v>
      </c>
      <c r="C224" s="571">
        <v>125.435354782</v>
      </c>
      <c r="D224" s="571">
        <v>88</v>
      </c>
    </row>
    <row r="225" spans="1:4" x14ac:dyDescent="0.2">
      <c r="A225" s="571" t="s">
        <v>774</v>
      </c>
      <c r="B225" s="571">
        <v>69.060550000000006</v>
      </c>
      <c r="C225" s="571">
        <v>125.793938696</v>
      </c>
      <c r="D225" s="571">
        <v>93</v>
      </c>
    </row>
    <row r="226" spans="1:4" x14ac:dyDescent="0.2">
      <c r="A226" s="571" t="s">
        <v>774</v>
      </c>
      <c r="B226" s="571">
        <v>68.592705999999993</v>
      </c>
      <c r="C226" s="571">
        <v>126.849957714</v>
      </c>
      <c r="D226" s="571">
        <v>93</v>
      </c>
    </row>
    <row r="227" spans="1:4" x14ac:dyDescent="0.2">
      <c r="A227" s="571" t="s">
        <v>774</v>
      </c>
      <c r="B227" s="571">
        <v>69.372685000000004</v>
      </c>
      <c r="C227" s="571">
        <v>127.049908864</v>
      </c>
      <c r="D227" s="571">
        <v>94</v>
      </c>
    </row>
    <row r="228" spans="1:4" x14ac:dyDescent="0.2">
      <c r="A228" s="571" t="s">
        <v>774</v>
      </c>
      <c r="B228" s="571">
        <v>68.976681999999997</v>
      </c>
      <c r="C228" s="571">
        <v>127.049908864</v>
      </c>
      <c r="D228" s="571">
        <v>89</v>
      </c>
    </row>
    <row r="229" spans="1:4" x14ac:dyDescent="0.2">
      <c r="A229" s="571" t="s">
        <v>774</v>
      </c>
      <c r="B229" s="571">
        <v>68.806578000000002</v>
      </c>
      <c r="C229" s="571">
        <v>126.98402348399999</v>
      </c>
      <c r="D229" s="571">
        <v>85</v>
      </c>
    </row>
    <row r="230" spans="1:4" x14ac:dyDescent="0.2">
      <c r="A230" s="571" t="s">
        <v>774</v>
      </c>
      <c r="B230" s="571">
        <v>69.187269999999998</v>
      </c>
      <c r="C230" s="571">
        <v>126.10363287200001</v>
      </c>
      <c r="D230" s="571">
        <v>93</v>
      </c>
    </row>
    <row r="231" spans="1:4" x14ac:dyDescent="0.2">
      <c r="A231" s="571" t="s">
        <v>774</v>
      </c>
      <c r="B231" s="571">
        <v>67.546369999999996</v>
      </c>
      <c r="C231" s="571">
        <v>125.662167936</v>
      </c>
      <c r="D231" s="571">
        <v>85</v>
      </c>
    </row>
    <row r="232" spans="1:4" x14ac:dyDescent="0.2">
      <c r="A232" s="571" t="s">
        <v>774</v>
      </c>
      <c r="B232" s="571">
        <v>67.484741</v>
      </c>
      <c r="C232" s="571">
        <v>126.03774749199999</v>
      </c>
      <c r="D232" s="571">
        <v>88</v>
      </c>
    </row>
    <row r="233" spans="1:4" x14ac:dyDescent="0.2">
      <c r="A233" s="571" t="s">
        <v>774</v>
      </c>
      <c r="B233" s="571">
        <v>68.426694999999995</v>
      </c>
      <c r="C233" s="571">
        <v>127.14495125799999</v>
      </c>
      <c r="D233" s="571">
        <v>86</v>
      </c>
    </row>
    <row r="234" spans="1:4" x14ac:dyDescent="0.2">
      <c r="A234" s="571" t="s">
        <v>774</v>
      </c>
      <c r="B234" s="571">
        <v>69.461104000000006</v>
      </c>
      <c r="C234" s="571">
        <v>129.34260739799998</v>
      </c>
      <c r="D234" s="571">
        <v>89</v>
      </c>
    </row>
    <row r="235" spans="1:4" x14ac:dyDescent="0.2">
      <c r="A235" s="571" t="s">
        <v>774</v>
      </c>
      <c r="B235" s="571">
        <v>70.584067000000005</v>
      </c>
      <c r="C235" s="571">
        <v>128.32790676600001</v>
      </c>
      <c r="D235" s="571">
        <v>88</v>
      </c>
    </row>
    <row r="236" spans="1:4" x14ac:dyDescent="0.2">
      <c r="A236" s="571" t="s">
        <v>774</v>
      </c>
      <c r="B236" s="571">
        <v>70.923585000000003</v>
      </c>
      <c r="C236" s="571">
        <v>129.11325498399998</v>
      </c>
      <c r="D236" s="571">
        <v>86</v>
      </c>
    </row>
    <row r="237" spans="1:4" x14ac:dyDescent="0.2">
      <c r="A237" s="571" t="s">
        <v>774</v>
      </c>
      <c r="B237" s="571">
        <v>71.044580000000011</v>
      </c>
      <c r="C237" s="571">
        <v>130.245025744</v>
      </c>
      <c r="D237" s="571">
        <v>91</v>
      </c>
    </row>
    <row r="238" spans="1:4" x14ac:dyDescent="0.2">
      <c r="A238" s="571" t="s">
        <v>774</v>
      </c>
      <c r="B238" s="571">
        <v>70.198063000000005</v>
      </c>
      <c r="C238" s="571">
        <v>128.23286437199999</v>
      </c>
      <c r="D238" s="571">
        <v>92</v>
      </c>
    </row>
    <row r="239" spans="1:4" x14ac:dyDescent="0.2">
      <c r="A239" s="571" t="s">
        <v>774</v>
      </c>
      <c r="B239" s="571">
        <v>71.121595000000013</v>
      </c>
      <c r="C239" s="571">
        <v>129.632766672</v>
      </c>
      <c r="D239" s="571">
        <v>91</v>
      </c>
    </row>
    <row r="240" spans="1:4" x14ac:dyDescent="0.2">
      <c r="A240" s="571" t="s">
        <v>774</v>
      </c>
      <c r="B240" s="571">
        <v>71.133052000000006</v>
      </c>
      <c r="C240" s="571">
        <v>129.92546520599998</v>
      </c>
      <c r="D240" s="571">
        <v>88</v>
      </c>
    </row>
    <row r="241" spans="1:4" x14ac:dyDescent="0.2">
      <c r="A241" s="571" t="s">
        <v>774</v>
      </c>
      <c r="B241" s="571">
        <v>71.493392999999998</v>
      </c>
      <c r="C241" s="571">
        <v>129.632766672</v>
      </c>
      <c r="D241" s="571">
        <v>87</v>
      </c>
    </row>
    <row r="242" spans="1:4" x14ac:dyDescent="0.2">
      <c r="A242" s="571" t="s">
        <v>774</v>
      </c>
      <c r="B242" s="571">
        <v>71.170815000000005</v>
      </c>
      <c r="C242" s="571">
        <v>129.301044762</v>
      </c>
      <c r="D242" s="571">
        <v>89</v>
      </c>
    </row>
    <row r="243" spans="1:4" x14ac:dyDescent="0.2">
      <c r="A243" s="571" t="s">
        <v>775</v>
      </c>
      <c r="B243" s="571">
        <v>70.570471000000012</v>
      </c>
      <c r="C243" s="571">
        <v>129.79139943600001</v>
      </c>
      <c r="D243" s="571">
        <v>87</v>
      </c>
    </row>
    <row r="244" spans="1:4" x14ac:dyDescent="0.2">
      <c r="A244" s="571" t="s">
        <v>775</v>
      </c>
      <c r="B244" s="571">
        <v>70.856747000000013</v>
      </c>
      <c r="C244" s="571">
        <v>129.11325498399998</v>
      </c>
      <c r="D244" s="571">
        <v>87</v>
      </c>
    </row>
    <row r="245" spans="1:4" x14ac:dyDescent="0.2">
      <c r="A245" s="571" t="s">
        <v>775</v>
      </c>
      <c r="B245" s="571">
        <v>71.643891000000011</v>
      </c>
      <c r="C245" s="571">
        <v>129.92546520599998</v>
      </c>
      <c r="D245" s="571">
        <v>87</v>
      </c>
    </row>
    <row r="246" spans="1:4" x14ac:dyDescent="0.2">
      <c r="A246" s="571" t="s">
        <v>775</v>
      </c>
      <c r="B246" s="571">
        <v>71.481553000000005</v>
      </c>
      <c r="C246" s="571">
        <v>127.62817665200001</v>
      </c>
      <c r="D246" s="571">
        <v>87</v>
      </c>
    </row>
    <row r="247" spans="1:4" x14ac:dyDescent="0.2">
      <c r="A247" s="571" t="s">
        <v>775</v>
      </c>
      <c r="B247" s="571">
        <v>71.549130000000005</v>
      </c>
      <c r="C247" s="571">
        <v>126.58915327599999</v>
      </c>
      <c r="D247" s="571">
        <v>88</v>
      </c>
    </row>
    <row r="248" spans="1:4" x14ac:dyDescent="0.2">
      <c r="A248" s="571" t="s">
        <v>775</v>
      </c>
      <c r="B248" s="571">
        <v>71.841560000000001</v>
      </c>
      <c r="C248" s="571">
        <v>125.84282843399998</v>
      </c>
      <c r="D248" s="571">
        <v>87</v>
      </c>
    </row>
    <row r="249" spans="1:4" x14ac:dyDescent="0.2">
      <c r="A249" s="571" t="s">
        <v>775</v>
      </c>
      <c r="B249" s="571">
        <v>71.31538900000001</v>
      </c>
      <c r="C249" s="571">
        <v>123.50881151399999</v>
      </c>
      <c r="D249" s="571">
        <v>86</v>
      </c>
    </row>
    <row r="250" spans="1:4" x14ac:dyDescent="0.2">
      <c r="A250" s="571" t="s">
        <v>775</v>
      </c>
      <c r="B250" s="571">
        <v>70.483163000000005</v>
      </c>
      <c r="C250" s="571">
        <v>123.574696894</v>
      </c>
      <c r="D250" s="571">
        <v>87</v>
      </c>
    </row>
    <row r="251" spans="1:4" x14ac:dyDescent="0.2">
      <c r="A251" s="571" t="s">
        <v>775</v>
      </c>
      <c r="B251" s="571">
        <v>70.099998999999997</v>
      </c>
      <c r="C251" s="571">
        <v>121.855234056</v>
      </c>
      <c r="D251" s="571">
        <v>86</v>
      </c>
    </row>
    <row r="252" spans="1:4" x14ac:dyDescent="0.2">
      <c r="A252" s="571" t="s">
        <v>775</v>
      </c>
      <c r="B252" s="571">
        <v>70.824976000000007</v>
      </c>
      <c r="C252" s="571">
        <v>122.535673518</v>
      </c>
      <c r="D252" s="571">
        <v>87</v>
      </c>
    </row>
    <row r="253" spans="1:4" x14ac:dyDescent="0.2">
      <c r="A253" s="571" t="s">
        <v>775</v>
      </c>
      <c r="B253" s="571">
        <v>70.194220000000001</v>
      </c>
      <c r="C253" s="571">
        <v>120.81621067999998</v>
      </c>
      <c r="D253" s="571">
        <v>85</v>
      </c>
    </row>
    <row r="254" spans="1:4" x14ac:dyDescent="0.2">
      <c r="A254" s="571" t="s">
        <v>775</v>
      </c>
      <c r="B254" s="571">
        <v>69.17869300000001</v>
      </c>
      <c r="C254" s="571">
        <v>121.33572236799999</v>
      </c>
      <c r="D254" s="571">
        <v>85</v>
      </c>
    </row>
    <row r="255" spans="1:4" x14ac:dyDescent="0.2">
      <c r="A255" s="571" t="s">
        <v>775</v>
      </c>
      <c r="B255" s="571">
        <v>68.695394999999991</v>
      </c>
      <c r="C255" s="571">
        <v>120.88209605999999</v>
      </c>
      <c r="D255" s="571">
        <v>85</v>
      </c>
    </row>
    <row r="256" spans="1:4" x14ac:dyDescent="0.2">
      <c r="A256" s="571" t="s">
        <v>775</v>
      </c>
      <c r="B256" s="571">
        <v>67.308914999999999</v>
      </c>
      <c r="C256" s="571">
        <v>114.18720021600001</v>
      </c>
      <c r="D256" s="571">
        <v>84</v>
      </c>
    </row>
    <row r="257" spans="1:4" x14ac:dyDescent="0.2">
      <c r="A257" s="571" t="s">
        <v>775</v>
      </c>
      <c r="B257" s="571">
        <v>68.420805999999999</v>
      </c>
      <c r="C257" s="571">
        <v>119.06988583799999</v>
      </c>
      <c r="D257" s="571">
        <v>84</v>
      </c>
    </row>
    <row r="258" spans="1:4" x14ac:dyDescent="0.2">
      <c r="A258" s="571" t="s">
        <v>775</v>
      </c>
      <c r="B258" s="571">
        <v>67.906786000000011</v>
      </c>
      <c r="C258" s="571">
        <v>120.72346329600001</v>
      </c>
      <c r="D258" s="571">
        <v>84</v>
      </c>
    </row>
    <row r="259" spans="1:4" x14ac:dyDescent="0.2">
      <c r="A259" s="571" t="s">
        <v>775</v>
      </c>
      <c r="B259" s="571">
        <v>67.573025000000001</v>
      </c>
      <c r="C259" s="571">
        <v>119.094452832</v>
      </c>
      <c r="D259" s="571">
        <v>87</v>
      </c>
    </row>
    <row r="260" spans="1:4" x14ac:dyDescent="0.2">
      <c r="A260" s="571" t="s">
        <v>775</v>
      </c>
      <c r="B260" s="571">
        <v>67.364188000000013</v>
      </c>
      <c r="C260" s="571">
        <v>117.73586891799999</v>
      </c>
      <c r="D260" s="571">
        <v>84</v>
      </c>
    </row>
    <row r="261" spans="1:4" x14ac:dyDescent="0.2">
      <c r="A261" s="571" t="s">
        <v>775</v>
      </c>
      <c r="B261" s="571">
        <v>68.450530000000001</v>
      </c>
      <c r="C261" s="571">
        <v>117.80175429799999</v>
      </c>
      <c r="D261" s="571">
        <v>84</v>
      </c>
    </row>
    <row r="262" spans="1:4" x14ac:dyDescent="0.2">
      <c r="A262" s="571" t="s">
        <v>775</v>
      </c>
      <c r="B262" s="571">
        <v>69.694568000000004</v>
      </c>
      <c r="C262" s="571">
        <v>118.98954407599999</v>
      </c>
      <c r="D262" s="571">
        <v>85</v>
      </c>
    </row>
    <row r="263" spans="1:4" x14ac:dyDescent="0.2">
      <c r="A263" s="571" t="s">
        <v>775</v>
      </c>
      <c r="B263" s="571">
        <v>70.480018999999999</v>
      </c>
      <c r="C263" s="571">
        <v>117.055429456</v>
      </c>
      <c r="D263" s="571">
        <v>85</v>
      </c>
    </row>
    <row r="264" spans="1:4" x14ac:dyDescent="0.2">
      <c r="A264" s="571" t="s">
        <v>776</v>
      </c>
      <c r="B264" s="571">
        <v>68.340161000000009</v>
      </c>
      <c r="C264" s="571">
        <v>116.34812798999999</v>
      </c>
      <c r="D264" s="571">
        <v>84</v>
      </c>
    </row>
    <row r="265" spans="1:4" x14ac:dyDescent="0.2">
      <c r="A265" s="571" t="s">
        <v>776</v>
      </c>
      <c r="B265" s="571">
        <v>67.522554999999997</v>
      </c>
      <c r="C265" s="571">
        <v>118.094452832</v>
      </c>
      <c r="D265" s="571">
        <v>84</v>
      </c>
    </row>
    <row r="266" spans="1:4" x14ac:dyDescent="0.2">
      <c r="A266" s="571" t="s">
        <v>776</v>
      </c>
      <c r="B266" s="571">
        <v>67.664852999999994</v>
      </c>
      <c r="C266" s="571">
        <v>116.828616302</v>
      </c>
      <c r="D266" s="571">
        <v>84</v>
      </c>
    </row>
    <row r="267" spans="1:4" x14ac:dyDescent="0.2">
      <c r="A267" s="571" t="s">
        <v>776</v>
      </c>
      <c r="B267" s="571">
        <v>66.650373999999999</v>
      </c>
      <c r="C267" s="571">
        <v>116.894501682</v>
      </c>
      <c r="D267" s="571">
        <v>84</v>
      </c>
    </row>
    <row r="268" spans="1:4" x14ac:dyDescent="0.2">
      <c r="A268" s="571" t="s">
        <v>776</v>
      </c>
      <c r="B268" s="571">
        <v>65.969853999999998</v>
      </c>
      <c r="C268" s="571">
        <v>116.60180314799999</v>
      </c>
      <c r="D268" s="571">
        <v>84</v>
      </c>
    </row>
    <row r="269" spans="1:4" x14ac:dyDescent="0.2">
      <c r="A269" s="571" t="s">
        <v>776</v>
      </c>
      <c r="B269" s="571">
        <v>66.041006999999993</v>
      </c>
      <c r="C269" s="571">
        <v>115.92136368600001</v>
      </c>
      <c r="D269" s="571">
        <v>85</v>
      </c>
    </row>
    <row r="270" spans="1:4" x14ac:dyDescent="0.2">
      <c r="A270" s="571" t="s">
        <v>776</v>
      </c>
      <c r="B270" s="571">
        <v>65.946893000000003</v>
      </c>
      <c r="C270" s="571">
        <v>116.14817683999999</v>
      </c>
      <c r="D270" s="571">
        <v>85</v>
      </c>
    </row>
    <row r="271" spans="1:4" x14ac:dyDescent="0.2">
      <c r="A271" s="571" t="s">
        <v>776</v>
      </c>
      <c r="B271" s="571">
        <v>63.532677999999997</v>
      </c>
      <c r="C271" s="571">
        <v>114.787297916</v>
      </c>
      <c r="D271" s="571">
        <v>85</v>
      </c>
    </row>
    <row r="272" spans="1:4" x14ac:dyDescent="0.2">
      <c r="A272" s="571" t="s">
        <v>776</v>
      </c>
      <c r="B272" s="571">
        <v>62.917253000000002</v>
      </c>
      <c r="C272" s="571">
        <v>114.26778622799999</v>
      </c>
      <c r="D272" s="571">
        <v>84</v>
      </c>
    </row>
    <row r="273" spans="1:4" x14ac:dyDescent="0.2">
      <c r="A273" s="571" t="s">
        <v>776</v>
      </c>
      <c r="B273" s="571">
        <v>62.830273000000005</v>
      </c>
      <c r="C273" s="571">
        <v>114.04097307399999</v>
      </c>
      <c r="D273" s="571">
        <v>84</v>
      </c>
    </row>
    <row r="274" spans="1:4" x14ac:dyDescent="0.2">
      <c r="A274" s="571" t="s">
        <v>776</v>
      </c>
      <c r="B274" s="571">
        <v>60.936316000000005</v>
      </c>
      <c r="C274" s="571">
        <v>114.094697082</v>
      </c>
      <c r="D274" s="571">
        <v>83</v>
      </c>
    </row>
    <row r="275" spans="1:4" x14ac:dyDescent="0.2">
      <c r="A275" s="571" t="s">
        <v>776</v>
      </c>
      <c r="B275" s="571">
        <v>60.596050000000005</v>
      </c>
      <c r="C275" s="571">
        <v>112.54832338999999</v>
      </c>
      <c r="D275" s="571">
        <v>83</v>
      </c>
    </row>
    <row r="276" spans="1:4" x14ac:dyDescent="0.2">
      <c r="A276" s="571" t="s">
        <v>776</v>
      </c>
      <c r="B276" s="571">
        <v>60.825665999999998</v>
      </c>
      <c r="C276" s="571">
        <v>112.32151023599999</v>
      </c>
      <c r="D276" s="571">
        <v>83</v>
      </c>
    </row>
    <row r="277" spans="1:4" x14ac:dyDescent="0.2">
      <c r="A277" s="571" t="s">
        <v>776</v>
      </c>
      <c r="B277" s="571">
        <v>59.955821</v>
      </c>
      <c r="C277" s="571">
        <v>112.587346766</v>
      </c>
      <c r="D277" s="571">
        <v>83</v>
      </c>
    </row>
    <row r="278" spans="1:4" x14ac:dyDescent="0.2">
      <c r="A278" s="571" t="s">
        <v>776</v>
      </c>
      <c r="B278" s="571">
        <v>60.87642000000001</v>
      </c>
      <c r="C278" s="571">
        <v>112.587346766</v>
      </c>
      <c r="D278" s="571">
        <v>83</v>
      </c>
    </row>
    <row r="279" spans="1:4" x14ac:dyDescent="0.2">
      <c r="A279" s="571" t="s">
        <v>776</v>
      </c>
      <c r="B279" s="571">
        <v>59.788505000000008</v>
      </c>
      <c r="C279" s="571">
        <v>112.067835078</v>
      </c>
      <c r="D279" s="571">
        <v>83</v>
      </c>
    </row>
    <row r="280" spans="1:4" x14ac:dyDescent="0.2">
      <c r="A280" s="571" t="s">
        <v>776</v>
      </c>
      <c r="B280" s="571">
        <v>59.789792000000006</v>
      </c>
      <c r="C280" s="571">
        <v>110.61191375999999</v>
      </c>
      <c r="D280" s="571">
        <v>82</v>
      </c>
    </row>
    <row r="281" spans="1:4" x14ac:dyDescent="0.2">
      <c r="A281" s="571" t="s">
        <v>776</v>
      </c>
      <c r="B281" s="571">
        <v>59.829435000000004</v>
      </c>
      <c r="C281" s="571">
        <v>112.32151023599999</v>
      </c>
      <c r="D281" s="571">
        <v>82</v>
      </c>
    </row>
    <row r="282" spans="1:4" x14ac:dyDescent="0.2">
      <c r="A282" s="571" t="s">
        <v>776</v>
      </c>
      <c r="B282" s="571">
        <v>60.611372000000003</v>
      </c>
      <c r="C282" s="571">
        <v>113.81415991999999</v>
      </c>
      <c r="D282" s="571">
        <v>83</v>
      </c>
    </row>
    <row r="283" spans="1:4" x14ac:dyDescent="0.2">
      <c r="A283" s="571" t="s">
        <v>776</v>
      </c>
      <c r="B283" s="571">
        <v>61.056693000000003</v>
      </c>
      <c r="C283" s="571">
        <v>111.867883928</v>
      </c>
      <c r="D283" s="571">
        <v>82</v>
      </c>
    </row>
    <row r="284" spans="1:4" x14ac:dyDescent="0.2">
      <c r="A284" s="571" t="s">
        <v>776</v>
      </c>
      <c r="B284" s="571">
        <v>59.525630999999997</v>
      </c>
      <c r="C284" s="571">
        <v>113.29464823199999</v>
      </c>
      <c r="D284" s="571">
        <v>82</v>
      </c>
    </row>
  </sheetData>
  <pageMargins left="0.7" right="0.7" top="0.75" bottom="0.75" header="0.3" footer="0.3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defaultRowHeight="12.75" x14ac:dyDescent="0.2"/>
  <cols>
    <col min="1" max="1" width="10.7109375" style="571" customWidth="1"/>
    <col min="2" max="2" width="22.140625" style="571" bestFit="1" customWidth="1"/>
    <col min="3" max="3" width="12" style="571" bestFit="1" customWidth="1"/>
    <col min="4" max="16384" width="9.140625" style="571"/>
  </cols>
  <sheetData>
    <row r="1" spans="1:1" s="604" customFormat="1" ht="14.25" x14ac:dyDescent="0.2">
      <c r="A1" s="614" t="s">
        <v>777</v>
      </c>
    </row>
    <row r="20" spans="1:6" x14ac:dyDescent="0.2">
      <c r="F20" s="615" t="s">
        <v>778</v>
      </c>
    </row>
    <row r="22" spans="1:6" x14ac:dyDescent="0.2">
      <c r="A22" s="608" t="s">
        <v>760</v>
      </c>
      <c r="B22" s="606" t="s">
        <v>761</v>
      </c>
      <c r="C22" s="571" t="s">
        <v>762</v>
      </c>
      <c r="D22" s="571" t="s">
        <v>763</v>
      </c>
    </row>
    <row r="23" spans="1:6" x14ac:dyDescent="0.2">
      <c r="A23" s="609" t="s">
        <v>779</v>
      </c>
      <c r="B23" s="571">
        <v>91.046429799999999</v>
      </c>
      <c r="C23" s="571">
        <v>87.237074528600004</v>
      </c>
      <c r="D23" s="571">
        <v>92.9</v>
      </c>
    </row>
    <row r="24" spans="1:6" x14ac:dyDescent="0.2">
      <c r="A24" s="610">
        <v>10.2012</v>
      </c>
      <c r="B24" s="571">
        <v>90.591524700000008</v>
      </c>
      <c r="C24" s="571">
        <v>86.427985083999999</v>
      </c>
      <c r="D24" s="571">
        <v>86.5</v>
      </c>
    </row>
    <row r="25" spans="1:6" x14ac:dyDescent="0.2">
      <c r="A25" s="610">
        <v>11.2012</v>
      </c>
      <c r="B25" s="571">
        <v>92.522059399999989</v>
      </c>
      <c r="C25" s="571">
        <v>86.436796177600002</v>
      </c>
      <c r="D25" s="571">
        <v>84.7</v>
      </c>
    </row>
    <row r="26" spans="1:6" x14ac:dyDescent="0.2">
      <c r="A26" s="610">
        <v>12.2012</v>
      </c>
      <c r="B26" s="571">
        <v>93.0539165</v>
      </c>
      <c r="C26" s="571">
        <v>88.487946004000008</v>
      </c>
      <c r="D26" s="571">
        <v>87.4</v>
      </c>
    </row>
    <row r="27" spans="1:6" x14ac:dyDescent="0.2">
      <c r="A27" s="609" t="s">
        <v>767</v>
      </c>
      <c r="B27" s="571">
        <v>94.318095</v>
      </c>
      <c r="C27" s="571">
        <v>88.948141067800009</v>
      </c>
      <c r="D27" s="571">
        <v>84.9</v>
      </c>
    </row>
    <row r="28" spans="1:6" x14ac:dyDescent="0.2">
      <c r="A28" s="609" t="s">
        <v>768</v>
      </c>
      <c r="B28" s="571">
        <v>95.486470300000022</v>
      </c>
      <c r="C28" s="571">
        <v>88.856932379200003</v>
      </c>
      <c r="D28" s="571">
        <v>86.7</v>
      </c>
    </row>
    <row r="29" spans="1:6" x14ac:dyDescent="0.2">
      <c r="A29" s="609" t="s">
        <v>769</v>
      </c>
      <c r="B29" s="571">
        <v>95.12880650000001</v>
      </c>
      <c r="C29" s="571">
        <v>89.13307913380001</v>
      </c>
      <c r="D29" s="571">
        <v>91</v>
      </c>
    </row>
    <row r="30" spans="1:6" x14ac:dyDescent="0.2">
      <c r="A30" s="609" t="s">
        <v>770</v>
      </c>
      <c r="B30" s="571">
        <v>93.200935700000002</v>
      </c>
      <c r="C30" s="571">
        <v>86.644302719600006</v>
      </c>
      <c r="D30" s="571">
        <v>91.3</v>
      </c>
    </row>
    <row r="31" spans="1:6" x14ac:dyDescent="0.2">
      <c r="A31" s="609" t="s">
        <v>771</v>
      </c>
      <c r="B31" s="571">
        <v>94.078016900000009</v>
      </c>
      <c r="C31" s="571">
        <v>89.533259784799995</v>
      </c>
      <c r="D31" s="571">
        <v>88.7</v>
      </c>
    </row>
    <row r="32" spans="1:6" x14ac:dyDescent="0.2">
      <c r="A32" s="609" t="s">
        <v>772</v>
      </c>
      <c r="B32" s="571">
        <v>94.8580094</v>
      </c>
      <c r="C32" s="571">
        <v>90.540033616599999</v>
      </c>
      <c r="D32" s="571">
        <v>84.4</v>
      </c>
    </row>
    <row r="33" spans="1:4" x14ac:dyDescent="0.2">
      <c r="A33" s="609" t="s">
        <v>773</v>
      </c>
      <c r="B33" s="571">
        <v>96.361699799999997</v>
      </c>
      <c r="C33" s="571">
        <v>89.727887383999999</v>
      </c>
      <c r="D33" s="571">
        <v>87.8</v>
      </c>
    </row>
    <row r="34" spans="1:4" x14ac:dyDescent="0.2">
      <c r="A34" s="609" t="s">
        <v>774</v>
      </c>
      <c r="B34" s="571">
        <v>99.396465300000017</v>
      </c>
      <c r="C34" s="571">
        <v>92.529792024199992</v>
      </c>
      <c r="D34" s="571">
        <v>88.4</v>
      </c>
    </row>
    <row r="35" spans="1:4" x14ac:dyDescent="0.2">
      <c r="A35" s="609" t="s">
        <v>775</v>
      </c>
      <c r="B35" s="571">
        <v>100.8219943</v>
      </c>
      <c r="C35" s="571">
        <v>94.674192443799996</v>
      </c>
      <c r="D35" s="571">
        <v>90</v>
      </c>
    </row>
    <row r="36" spans="1:4" x14ac:dyDescent="0.2">
      <c r="A36" s="609" t="s">
        <v>776</v>
      </c>
      <c r="B36" s="571">
        <v>101.8466226</v>
      </c>
      <c r="C36" s="571">
        <v>96.619281366399989</v>
      </c>
      <c r="D36" s="571">
        <v>94.6</v>
      </c>
    </row>
  </sheetData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workbookViewId="0"/>
  </sheetViews>
  <sheetFormatPr defaultRowHeight="12.75" x14ac:dyDescent="0.2"/>
  <cols>
    <col min="1" max="1" width="32.85546875" style="571" bestFit="1" customWidth="1"/>
    <col min="2" max="2" width="6.85546875" style="571" bestFit="1" customWidth="1"/>
    <col min="3" max="3" width="9.140625" style="571"/>
    <col min="4" max="4" width="9.5703125" style="571" bestFit="1" customWidth="1"/>
    <col min="5" max="6" width="9.140625" style="571"/>
    <col min="7" max="7" width="8.7109375" style="571" customWidth="1"/>
    <col min="8" max="16384" width="9.140625" style="571"/>
  </cols>
  <sheetData>
    <row r="1" spans="1:1" s="604" customFormat="1" ht="14.25" x14ac:dyDescent="0.2">
      <c r="A1" s="614" t="s">
        <v>780</v>
      </c>
    </row>
    <row r="20" spans="1:4" x14ac:dyDescent="0.2">
      <c r="D20" s="615" t="s">
        <v>60</v>
      </c>
    </row>
    <row r="22" spans="1:4" x14ac:dyDescent="0.2">
      <c r="A22" s="571" t="s">
        <v>165</v>
      </c>
      <c r="B22" s="571" t="s">
        <v>781</v>
      </c>
      <c r="C22" s="611" t="s">
        <v>782</v>
      </c>
    </row>
    <row r="23" spans="1:4" x14ac:dyDescent="0.2">
      <c r="A23" s="612" t="s">
        <v>783</v>
      </c>
      <c r="B23" s="571">
        <v>6.5</v>
      </c>
      <c r="C23" s="571">
        <v>-4.9000000000000004</v>
      </c>
    </row>
    <row r="24" spans="1:4" x14ac:dyDescent="0.2">
      <c r="A24" s="612" t="s">
        <v>784</v>
      </c>
      <c r="B24" s="571">
        <v>1.9</v>
      </c>
      <c r="C24" s="571">
        <v>4.4000000000000004</v>
      </c>
    </row>
    <row r="25" spans="1:4" x14ac:dyDescent="0.2">
      <c r="A25" s="612" t="s">
        <v>785</v>
      </c>
      <c r="B25" s="571">
        <v>3.3</v>
      </c>
      <c r="C25" s="571">
        <v>3.2</v>
      </c>
    </row>
    <row r="26" spans="1:4" x14ac:dyDescent="0.2">
      <c r="A26" s="612" t="s">
        <v>786</v>
      </c>
      <c r="B26" s="571">
        <v>1.7</v>
      </c>
      <c r="C26" s="571">
        <v>2</v>
      </c>
    </row>
    <row r="27" spans="1:4" x14ac:dyDescent="0.2">
      <c r="A27" s="612" t="s">
        <v>787</v>
      </c>
      <c r="B27" s="571">
        <v>2.1</v>
      </c>
      <c r="C27" s="571">
        <v>0.8</v>
      </c>
    </row>
  </sheetData>
  <pageMargins left="0.7" right="0.7" top="0.75" bottom="0.75" header="0.3" footer="0.3"/>
  <ignoredErrors>
    <ignoredError sqref="A23:A27" numberStoredAsText="1"/>
  </ignoredErrors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/>
  </sheetViews>
  <sheetFormatPr defaultRowHeight="12.75" x14ac:dyDescent="0.2"/>
  <cols>
    <col min="1" max="16384" width="9.140625" style="571"/>
  </cols>
  <sheetData>
    <row r="1" spans="1:1" s="604" customFormat="1" ht="14.25" x14ac:dyDescent="0.2">
      <c r="A1" s="614" t="s">
        <v>788</v>
      </c>
    </row>
    <row r="20" spans="1:7" x14ac:dyDescent="0.2">
      <c r="G20" s="616" t="s">
        <v>60</v>
      </c>
    </row>
    <row r="23" spans="1:7" x14ac:dyDescent="0.2">
      <c r="A23" s="571" t="s">
        <v>789</v>
      </c>
      <c r="B23" s="571" t="s">
        <v>781</v>
      </c>
      <c r="C23" s="611" t="s">
        <v>782</v>
      </c>
    </row>
    <row r="24" spans="1:7" x14ac:dyDescent="0.2">
      <c r="A24" s="612" t="s">
        <v>783</v>
      </c>
      <c r="B24" s="571">
        <v>6.0999999999999943</v>
      </c>
      <c r="C24" s="571">
        <v>0.1</v>
      </c>
    </row>
    <row r="25" spans="1:7" x14ac:dyDescent="0.2">
      <c r="A25" s="612" t="s">
        <v>784</v>
      </c>
      <c r="B25" s="571">
        <v>1.5</v>
      </c>
      <c r="C25" s="571">
        <v>-0.8</v>
      </c>
    </row>
    <row r="26" spans="1:7" x14ac:dyDescent="0.2">
      <c r="A26" s="612" t="s">
        <v>785</v>
      </c>
      <c r="B26" s="571">
        <v>0.4</v>
      </c>
      <c r="C26" s="571">
        <v>-0.5</v>
      </c>
    </row>
    <row r="27" spans="1:7" x14ac:dyDescent="0.2">
      <c r="A27" s="612" t="s">
        <v>786</v>
      </c>
      <c r="B27" s="571">
        <v>0.6</v>
      </c>
      <c r="C27" s="571">
        <v>-0.6</v>
      </c>
    </row>
    <row r="28" spans="1:7" x14ac:dyDescent="0.2">
      <c r="A28" s="612" t="s">
        <v>787</v>
      </c>
      <c r="B28" s="571">
        <v>0.7</v>
      </c>
      <c r="C28" s="571">
        <v>0.5</v>
      </c>
    </row>
  </sheetData>
  <pageMargins left="0.7" right="0.7" top="0.75" bottom="0.75" header="0.3" footer="0.3"/>
  <ignoredErrors>
    <ignoredError sqref="A24:A29" numberStoredAsText="1"/>
  </ignoredError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sqref="A1:I1"/>
    </sheetView>
  </sheetViews>
  <sheetFormatPr defaultRowHeight="12" x14ac:dyDescent="0.2"/>
  <cols>
    <col min="1" max="1" width="29" style="821" customWidth="1"/>
    <col min="2" max="2" width="6.28515625" style="821" bestFit="1" customWidth="1"/>
    <col min="3" max="3" width="7" style="821" bestFit="1" customWidth="1"/>
    <col min="4" max="5" width="9.42578125" style="821" customWidth="1"/>
    <col min="6" max="6" width="9.42578125" style="822" customWidth="1"/>
    <col min="7" max="9" width="9.42578125" style="821" customWidth="1"/>
    <col min="10" max="10" width="9.42578125" style="936" customWidth="1"/>
    <col min="11" max="11" width="9.140625" style="821"/>
    <col min="12" max="12" width="10.5703125" style="821" customWidth="1"/>
    <col min="13" max="16384" width="9.140625" style="821"/>
  </cols>
  <sheetData>
    <row r="1" spans="1:10" ht="12.75" x14ac:dyDescent="0.2">
      <c r="A1" s="1054" t="s">
        <v>1069</v>
      </c>
      <c r="B1" s="1054"/>
      <c r="C1" s="1054"/>
      <c r="D1" s="1054"/>
      <c r="E1" s="1054"/>
      <c r="F1" s="1054"/>
      <c r="G1" s="1054"/>
      <c r="H1" s="1054"/>
      <c r="I1" s="1054"/>
    </row>
    <row r="2" spans="1:10" x14ac:dyDescent="0.2">
      <c r="A2" s="820" t="s">
        <v>987</v>
      </c>
    </row>
    <row r="3" spans="1:10" x14ac:dyDescent="0.2">
      <c r="D3" s="823">
        <v>2011</v>
      </c>
      <c r="E3" s="824">
        <v>2012</v>
      </c>
      <c r="F3" s="823">
        <v>2013</v>
      </c>
      <c r="G3" s="823">
        <v>2014</v>
      </c>
      <c r="H3" s="823">
        <v>2015</v>
      </c>
      <c r="I3" s="823">
        <v>2016</v>
      </c>
      <c r="J3" s="937"/>
    </row>
    <row r="4" spans="1:10" x14ac:dyDescent="0.2">
      <c r="A4" s="825" t="s">
        <v>165</v>
      </c>
      <c r="B4" s="825" t="s">
        <v>988</v>
      </c>
      <c r="C4" s="825" t="s">
        <v>989</v>
      </c>
      <c r="D4" s="826">
        <v>63949.622000000003</v>
      </c>
      <c r="E4" s="827">
        <v>65245.675000000003</v>
      </c>
      <c r="F4" s="826">
        <v>65765.598824266504</v>
      </c>
      <c r="G4" s="826">
        <v>67225.275937507147</v>
      </c>
      <c r="H4" s="826">
        <v>69204.681339798641</v>
      </c>
      <c r="I4" s="826">
        <v>71382.549512992657</v>
      </c>
      <c r="J4" s="938"/>
    </row>
    <row r="5" spans="1:10" x14ac:dyDescent="0.2">
      <c r="A5" s="828" t="s">
        <v>165</v>
      </c>
      <c r="B5" s="828" t="s">
        <v>988</v>
      </c>
      <c r="C5" s="829" t="s">
        <v>990</v>
      </c>
      <c r="D5" s="830"/>
      <c r="E5" s="831">
        <f t="shared" ref="E5:I5" si="0">(E4/D4-1)*100</f>
        <v>2.0266781248527099</v>
      </c>
      <c r="F5" s="830">
        <f t="shared" si="0"/>
        <v>0.79687094089608834</v>
      </c>
      <c r="G5" s="830">
        <f t="shared" si="0"/>
        <v>2.2195146692742362</v>
      </c>
      <c r="H5" s="830">
        <f t="shared" si="0"/>
        <v>2.9444362625324905</v>
      </c>
      <c r="I5" s="830">
        <f t="shared" si="0"/>
        <v>3.1469954503519304</v>
      </c>
      <c r="J5" s="939"/>
    </row>
    <row r="6" spans="1:10" x14ac:dyDescent="0.2">
      <c r="A6" s="822"/>
      <c r="B6" s="822"/>
      <c r="C6" s="822"/>
      <c r="D6" s="832"/>
      <c r="E6" s="832"/>
      <c r="F6" s="833"/>
      <c r="G6" s="832"/>
      <c r="H6" s="832"/>
      <c r="I6" s="832"/>
      <c r="J6" s="940"/>
    </row>
    <row r="7" spans="1:10" x14ac:dyDescent="0.2">
      <c r="A7" s="825" t="s">
        <v>991</v>
      </c>
      <c r="B7" s="825" t="s">
        <v>988</v>
      </c>
      <c r="C7" s="825" t="s">
        <v>989</v>
      </c>
      <c r="D7" s="826">
        <v>33011.957999999999</v>
      </c>
      <c r="E7" s="827">
        <v>32827.782999999996</v>
      </c>
      <c r="F7" s="826">
        <v>32992.062224580004</v>
      </c>
      <c r="G7" s="826">
        <v>33263.782001991705</v>
      </c>
      <c r="H7" s="826">
        <v>33953.438624430375</v>
      </c>
      <c r="I7" s="826">
        <v>34710.035195125361</v>
      </c>
      <c r="J7" s="938"/>
    </row>
    <row r="8" spans="1:10" x14ac:dyDescent="0.2">
      <c r="A8" s="828" t="s">
        <v>991</v>
      </c>
      <c r="B8" s="828" t="s">
        <v>988</v>
      </c>
      <c r="C8" s="829" t="s">
        <v>990</v>
      </c>
      <c r="D8" s="830"/>
      <c r="E8" s="831">
        <f t="shared" ref="E8:I8" si="1">(E7/D7-1)*100</f>
        <v>-0.55790389652138339</v>
      </c>
      <c r="F8" s="830">
        <f t="shared" si="1"/>
        <v>0.50042741107436672</v>
      </c>
      <c r="G8" s="830">
        <f t="shared" si="1"/>
        <v>0.82359137043959141</v>
      </c>
      <c r="H8" s="830">
        <f t="shared" si="1"/>
        <v>2.0732958819817071</v>
      </c>
      <c r="I8" s="830">
        <f t="shared" si="1"/>
        <v>2.2283356306380009</v>
      </c>
      <c r="J8" s="939"/>
    </row>
    <row r="9" spans="1:10" x14ac:dyDescent="0.2">
      <c r="D9" s="832"/>
      <c r="E9" s="832"/>
      <c r="F9" s="833"/>
      <c r="G9" s="832"/>
      <c r="H9" s="832"/>
      <c r="I9" s="832"/>
      <c r="J9" s="940"/>
    </row>
    <row r="10" spans="1:10" x14ac:dyDescent="0.2">
      <c r="A10" s="825" t="s">
        <v>991</v>
      </c>
      <c r="B10" s="825" t="s">
        <v>992</v>
      </c>
      <c r="C10" s="825" t="s">
        <v>989</v>
      </c>
      <c r="D10" s="826">
        <v>39002.782999999996</v>
      </c>
      <c r="E10" s="827">
        <v>40215.380000000005</v>
      </c>
      <c r="F10" s="826">
        <v>41034.499393360908</v>
      </c>
      <c r="G10" s="826">
        <v>42051.949946712535</v>
      </c>
      <c r="H10" s="826">
        <v>43845.665381559025</v>
      </c>
      <c r="I10" s="826">
        <v>45874.180081347171</v>
      </c>
      <c r="J10" s="938"/>
    </row>
    <row r="11" spans="1:10" x14ac:dyDescent="0.2">
      <c r="A11" s="825" t="s">
        <v>993</v>
      </c>
      <c r="B11" s="825" t="s">
        <v>992</v>
      </c>
      <c r="C11" s="825" t="s">
        <v>989</v>
      </c>
      <c r="D11" s="826">
        <v>3107.9760000000001</v>
      </c>
      <c r="E11" s="827">
        <v>3106.4180000000001</v>
      </c>
      <c r="F11" s="826">
        <v>2909.5360000000001</v>
      </c>
      <c r="G11" s="826">
        <v>2847.8383199999998</v>
      </c>
      <c r="H11" s="826">
        <v>3103.2772227148912</v>
      </c>
      <c r="I11" s="826">
        <v>3050.6062932467207</v>
      </c>
      <c r="J11" s="938"/>
    </row>
    <row r="12" spans="1:10" x14ac:dyDescent="0.2">
      <c r="A12" s="825" t="s">
        <v>994</v>
      </c>
      <c r="B12" s="825" t="s">
        <v>992</v>
      </c>
      <c r="C12" s="825" t="s">
        <v>989</v>
      </c>
      <c r="D12" s="826">
        <v>1586.48</v>
      </c>
      <c r="E12" s="827">
        <v>1364.95</v>
      </c>
      <c r="F12" s="826">
        <v>1058.1369999999999</v>
      </c>
      <c r="G12" s="826">
        <v>973.41832207143671</v>
      </c>
      <c r="H12" s="826">
        <v>765.45273382112407</v>
      </c>
      <c r="I12" s="826">
        <v>692.44034229688623</v>
      </c>
      <c r="J12" s="938"/>
    </row>
    <row r="13" spans="1:10" s="820" customFormat="1" x14ac:dyDescent="0.2">
      <c r="A13" s="834" t="s">
        <v>995</v>
      </c>
      <c r="B13" s="834" t="s">
        <v>992</v>
      </c>
      <c r="C13" s="834" t="s">
        <v>989</v>
      </c>
      <c r="D13" s="835">
        <f t="shared" ref="D13:I13" si="2">D10*$B$27+D11*$B$28+D12*$B$29</f>
        <v>34085.258624000002</v>
      </c>
      <c r="E13" s="836">
        <f t="shared" si="2"/>
        <v>34820.215680000008</v>
      </c>
      <c r="F13" s="835">
        <f t="shared" si="2"/>
        <v>35006.047774101171</v>
      </c>
      <c r="G13" s="835">
        <f t="shared" si="2"/>
        <v>35658.603404098089</v>
      </c>
      <c r="H13" s="835">
        <f t="shared" si="2"/>
        <v>37077.953374789031</v>
      </c>
      <c r="I13" s="835">
        <f t="shared" si="2"/>
        <v>38525.251341752999</v>
      </c>
      <c r="J13" s="939"/>
    </row>
    <row r="14" spans="1:10" x14ac:dyDescent="0.2">
      <c r="A14" s="828" t="s">
        <v>995</v>
      </c>
      <c r="B14" s="828" t="s">
        <v>992</v>
      </c>
      <c r="C14" s="829" t="s">
        <v>990</v>
      </c>
      <c r="D14" s="830"/>
      <c r="E14" s="831">
        <f t="shared" ref="E14:I14" si="3">(E13/D13-1)*100</f>
        <v>2.1562314198857457</v>
      </c>
      <c r="F14" s="830">
        <f t="shared" si="3"/>
        <v>0.53369024422182942</v>
      </c>
      <c r="G14" s="830">
        <f>(G13/F13-1)*100</f>
        <v>1.8641225487891377</v>
      </c>
      <c r="H14" s="830">
        <f t="shared" si="3"/>
        <v>3.9803857560159583</v>
      </c>
      <c r="I14" s="830">
        <f t="shared" si="3"/>
        <v>3.9033922728541226</v>
      </c>
      <c r="J14" s="939"/>
    </row>
    <row r="15" spans="1:10" x14ac:dyDescent="0.2">
      <c r="D15" s="832"/>
      <c r="E15" s="832"/>
      <c r="F15" s="833"/>
      <c r="G15" s="832"/>
      <c r="H15" s="832"/>
      <c r="I15" s="832"/>
      <c r="J15" s="940"/>
    </row>
    <row r="16" spans="1:10" x14ac:dyDescent="0.2">
      <c r="A16" s="825" t="s">
        <v>996</v>
      </c>
      <c r="B16" s="825"/>
      <c r="C16" s="825" t="s">
        <v>997</v>
      </c>
      <c r="D16" s="826">
        <v>2192.54925</v>
      </c>
      <c r="E16" s="827">
        <v>2191.2502500000001</v>
      </c>
      <c r="F16" s="826">
        <v>2170.3691271655675</v>
      </c>
      <c r="G16" s="826">
        <v>2175.7479393594249</v>
      </c>
      <c r="H16" s="826">
        <v>2189.7083894565349</v>
      </c>
      <c r="I16" s="826">
        <v>2204.4232910993878</v>
      </c>
      <c r="J16" s="938"/>
    </row>
    <row r="17" spans="1:14" x14ac:dyDescent="0.2">
      <c r="A17" s="825" t="s">
        <v>998</v>
      </c>
      <c r="B17" s="825" t="s">
        <v>992</v>
      </c>
      <c r="C17" s="825" t="s">
        <v>999</v>
      </c>
      <c r="D17" s="826">
        <v>786</v>
      </c>
      <c r="E17" s="827">
        <v>805</v>
      </c>
      <c r="F17" s="826">
        <v>826</v>
      </c>
      <c r="G17" s="826">
        <v>849</v>
      </c>
      <c r="H17" s="826">
        <v>878</v>
      </c>
      <c r="I17" s="826">
        <v>909</v>
      </c>
      <c r="J17" s="938"/>
    </row>
    <row r="18" spans="1:14" s="820" customFormat="1" x14ac:dyDescent="0.2">
      <c r="A18" s="825" t="s">
        <v>1000</v>
      </c>
      <c r="B18" s="825" t="s">
        <v>992</v>
      </c>
      <c r="C18" s="825" t="s">
        <v>989</v>
      </c>
      <c r="D18" s="826">
        <f t="shared" ref="D18:I18" si="4">D16*D17*12/1000</f>
        <v>20680.124526</v>
      </c>
      <c r="E18" s="827">
        <f t="shared" si="4"/>
        <v>21167.477414999998</v>
      </c>
      <c r="F18" s="826">
        <f t="shared" si="4"/>
        <v>21512.698788465106</v>
      </c>
      <c r="G18" s="826">
        <f t="shared" si="4"/>
        <v>22166.520006193819</v>
      </c>
      <c r="H18" s="826">
        <f t="shared" si="4"/>
        <v>23070.767591314052</v>
      </c>
      <c r="I18" s="826">
        <f t="shared" si="4"/>
        <v>24045.849259312123</v>
      </c>
      <c r="J18" s="938"/>
    </row>
    <row r="19" spans="1:14" x14ac:dyDescent="0.2">
      <c r="A19" s="828" t="s">
        <v>1000</v>
      </c>
      <c r="B19" s="828" t="s">
        <v>992</v>
      </c>
      <c r="C19" s="829" t="s">
        <v>990</v>
      </c>
      <c r="D19" s="830"/>
      <c r="E19" s="831">
        <f t="shared" ref="E19:I19" si="5">(E18/D18-1)*100</f>
        <v>2.3566245376679174</v>
      </c>
      <c r="F19" s="830">
        <f t="shared" si="5"/>
        <v>1.6309046500764035</v>
      </c>
      <c r="G19" s="830">
        <f t="shared" si="5"/>
        <v>3.0392338225796456</v>
      </c>
      <c r="H19" s="830">
        <f t="shared" si="5"/>
        <v>4.0793394040542497</v>
      </c>
      <c r="I19" s="830">
        <f t="shared" si="5"/>
        <v>4.2264812565888876</v>
      </c>
      <c r="J19" s="939"/>
    </row>
    <row r="20" spans="1:14" x14ac:dyDescent="0.2">
      <c r="D20" s="832"/>
      <c r="E20" s="832"/>
      <c r="F20" s="833"/>
      <c r="G20" s="832"/>
      <c r="H20" s="832"/>
      <c r="I20" s="832"/>
      <c r="J20" s="940"/>
    </row>
    <row r="21" spans="1:14" ht="12.75" thickBot="1" x14ac:dyDescent="0.25">
      <c r="A21" s="825" t="s">
        <v>165</v>
      </c>
      <c r="B21" s="825" t="s">
        <v>992</v>
      </c>
      <c r="C21" s="825" t="s">
        <v>1001</v>
      </c>
      <c r="D21" s="826">
        <v>69108.280999999988</v>
      </c>
      <c r="E21" s="827">
        <v>71463.024999999994</v>
      </c>
      <c r="F21" s="826">
        <v>72986.619182000009</v>
      </c>
      <c r="G21" s="826">
        <v>75772.547605788888</v>
      </c>
      <c r="H21" s="826">
        <v>79462.213491806688</v>
      </c>
      <c r="I21" s="826">
        <v>83538.507494006044</v>
      </c>
      <c r="J21" s="938"/>
    </row>
    <row r="22" spans="1:14" ht="12.75" thickBot="1" x14ac:dyDescent="0.25">
      <c r="A22" s="825" t="s">
        <v>165</v>
      </c>
      <c r="B22" s="825" t="s">
        <v>992</v>
      </c>
      <c r="C22" s="825" t="s">
        <v>990</v>
      </c>
      <c r="D22" s="835"/>
      <c r="E22" s="836">
        <f t="shared" ref="E22:I22" si="6">(E21/D21-1)*100</f>
        <v>3.4073253826122585</v>
      </c>
      <c r="F22" s="835">
        <f t="shared" si="6"/>
        <v>2.1320034829200418</v>
      </c>
      <c r="G22" s="835">
        <f t="shared" si="6"/>
        <v>3.8170399656981768</v>
      </c>
      <c r="H22" s="835">
        <f t="shared" si="6"/>
        <v>4.8693966384943277</v>
      </c>
      <c r="I22" s="835">
        <f t="shared" si="6"/>
        <v>5.1298520681401172</v>
      </c>
      <c r="J22" s="939"/>
      <c r="L22" s="837" t="s">
        <v>1002</v>
      </c>
      <c r="M22" s="838"/>
      <c r="N22" s="839">
        <f>((1+F22/100)*(1+G22/100)*(1+H22/100))^(1/3)-1</f>
        <v>3.5999997269536399E-2</v>
      </c>
    </row>
    <row r="23" spans="1:14" s="820" customFormat="1" x14ac:dyDescent="0.2">
      <c r="A23" s="834" t="s">
        <v>1003</v>
      </c>
      <c r="B23" s="834" t="s">
        <v>992</v>
      </c>
      <c r="C23" s="834" t="s">
        <v>1001</v>
      </c>
      <c r="D23" s="835">
        <f t="shared" ref="D23:I23" si="7">D21-D18</f>
        <v>48428.156473999989</v>
      </c>
      <c r="E23" s="836">
        <f t="shared" si="7"/>
        <v>50295.547584999993</v>
      </c>
      <c r="F23" s="835">
        <f>F21-F18</f>
        <v>51473.920393534907</v>
      </c>
      <c r="G23" s="835">
        <f t="shared" si="7"/>
        <v>53606.027599595065</v>
      </c>
      <c r="H23" s="835">
        <f t="shared" si="7"/>
        <v>56391.445900492632</v>
      </c>
      <c r="I23" s="835">
        <f t="shared" si="7"/>
        <v>59492.658234693925</v>
      </c>
      <c r="J23" s="939"/>
    </row>
    <row r="24" spans="1:14" x14ac:dyDescent="0.2">
      <c r="A24" s="828" t="s">
        <v>1003</v>
      </c>
      <c r="B24" s="828" t="s">
        <v>992</v>
      </c>
      <c r="C24" s="828" t="s">
        <v>990</v>
      </c>
      <c r="D24" s="830"/>
      <c r="E24" s="831">
        <f t="shared" ref="E24:I24" si="8">(E23/D23-1)*100</f>
        <v>3.856002885434151</v>
      </c>
      <c r="F24" s="830">
        <f t="shared" si="8"/>
        <v>2.3428968668517847</v>
      </c>
      <c r="G24" s="830">
        <f>(G23/F23-1)*100</f>
        <v>4.1421115581628642</v>
      </c>
      <c r="H24" s="830">
        <f t="shared" si="8"/>
        <v>5.1960916069046847</v>
      </c>
      <c r="I24" s="830">
        <f t="shared" si="8"/>
        <v>5.499437520494932</v>
      </c>
      <c r="J24" s="939"/>
    </row>
    <row r="25" spans="1:14" x14ac:dyDescent="0.2">
      <c r="D25" s="832"/>
      <c r="E25" s="832"/>
      <c r="F25" s="840"/>
      <c r="G25" s="832"/>
      <c r="H25" s="832"/>
      <c r="I25" s="832"/>
      <c r="J25" s="940"/>
    </row>
    <row r="26" spans="1:14" ht="12.75" thickBot="1" x14ac:dyDescent="0.25">
      <c r="A26" s="841" t="s">
        <v>1004</v>
      </c>
      <c r="B26" s="822"/>
      <c r="E26" s="832"/>
      <c r="F26" s="840"/>
      <c r="G26" s="832"/>
      <c r="H26" s="832"/>
      <c r="I26" s="832"/>
      <c r="J26" s="940"/>
    </row>
    <row r="27" spans="1:14" x14ac:dyDescent="0.2">
      <c r="A27" s="842" t="s">
        <v>991</v>
      </c>
      <c r="B27" s="843">
        <v>0.76800000000000002</v>
      </c>
      <c r="E27" s="832"/>
      <c r="F27" s="840"/>
      <c r="G27" s="832"/>
      <c r="H27" s="832"/>
      <c r="I27" s="832"/>
      <c r="J27" s="940"/>
    </row>
    <row r="28" spans="1:14" x14ac:dyDescent="0.2">
      <c r="A28" s="844" t="s">
        <v>993</v>
      </c>
      <c r="B28" s="845">
        <v>0.88</v>
      </c>
    </row>
    <row r="29" spans="1:14" ht="12.75" thickBot="1" x14ac:dyDescent="0.25">
      <c r="A29" s="846" t="s">
        <v>994</v>
      </c>
      <c r="B29" s="847">
        <v>0.88</v>
      </c>
    </row>
    <row r="31" spans="1:14" ht="12.75" thickBot="1" x14ac:dyDescent="0.25">
      <c r="A31" s="820" t="s">
        <v>1005</v>
      </c>
    </row>
    <row r="32" spans="1:14" x14ac:dyDescent="0.2">
      <c r="A32" s="848" t="s">
        <v>1006</v>
      </c>
      <c r="B32" s="849">
        <v>0.51100000000000001</v>
      </c>
    </row>
    <row r="33" spans="1:14" x14ac:dyDescent="0.2">
      <c r="A33" s="850" t="s">
        <v>1007</v>
      </c>
      <c r="B33" s="851">
        <v>0.25700000000000001</v>
      </c>
    </row>
    <row r="34" spans="1:14" x14ac:dyDescent="0.2">
      <c r="A34" s="850" t="s">
        <v>880</v>
      </c>
      <c r="B34" s="851">
        <v>6.6000000000000003E-2</v>
      </c>
      <c r="M34" s="852"/>
    </row>
    <row r="35" spans="1:14" x14ac:dyDescent="0.2">
      <c r="A35" s="850" t="s">
        <v>1008</v>
      </c>
      <c r="B35" s="851">
        <v>9.9000000000000005E-2</v>
      </c>
    </row>
    <row r="36" spans="1:14" ht="12.75" thickBot="1" x14ac:dyDescent="0.25">
      <c r="A36" s="853" t="s">
        <v>1009</v>
      </c>
      <c r="B36" s="854">
        <v>6.7000000000000004E-2</v>
      </c>
    </row>
    <row r="37" spans="1:14" ht="12.75" thickBot="1" x14ac:dyDescent="0.25"/>
    <row r="38" spans="1:14" ht="12.75" thickBot="1" x14ac:dyDescent="0.25">
      <c r="A38" s="855" t="s">
        <v>1010</v>
      </c>
      <c r="B38" s="856"/>
      <c r="C38" s="856"/>
      <c r="D38" s="857">
        <f t="shared" ref="D38:I38" si="9">$B$32*D19+$B$33*D14+$B$34*D8+$B$35*D24+$B$36*D5</f>
        <v>0</v>
      </c>
      <c r="E38" s="857">
        <f t="shared" si="9"/>
        <v>2.239096676511644</v>
      </c>
      <c r="F38" s="857">
        <f t="shared" si="9"/>
        <v>1.2889160209433252</v>
      </c>
      <c r="G38" s="857">
        <f t="shared" si="9"/>
        <v>2.6452615359255178</v>
      </c>
      <c r="H38" s="857">
        <f t="shared" si="9"/>
        <v>3.9560294016518558</v>
      </c>
      <c r="I38" s="858">
        <f t="shared" si="9"/>
        <v>4.0652668975651167</v>
      </c>
      <c r="J38" s="941"/>
      <c r="L38" s="837" t="s">
        <v>1002</v>
      </c>
      <c r="M38" s="838"/>
      <c r="N38" s="859">
        <f>((1+F38/100)*(1+G38/100)*(1+H38/100))^(1/3)-1</f>
        <v>2.6242912449227385E-2</v>
      </c>
    </row>
  </sheetData>
  <mergeCells count="1">
    <mergeCell ref="A1:I1"/>
  </mergeCells>
  <pageMargins left="0.7" right="0.7" top="0.75" bottom="0.75" header="0.3" footer="0.3"/>
  <ignoredErrors>
    <ignoredError sqref="E23:J2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/>
  </sheetViews>
  <sheetFormatPr defaultRowHeight="15" x14ac:dyDescent="0.25"/>
  <cols>
    <col min="1" max="1" width="40.85546875" style="129" customWidth="1"/>
    <col min="2" max="7" width="9.140625" style="129"/>
    <col min="8" max="8" width="40.42578125" style="129" customWidth="1"/>
    <col min="9" max="16384" width="9.140625" style="129"/>
  </cols>
  <sheetData>
    <row r="1" spans="1:13" ht="15.75" x14ac:dyDescent="0.25">
      <c r="A1" s="139" t="s">
        <v>214</v>
      </c>
      <c r="H1" s="139" t="s">
        <v>215</v>
      </c>
    </row>
    <row r="2" spans="1:13" x14ac:dyDescent="0.25">
      <c r="A2" s="140"/>
      <c r="B2" s="240">
        <v>2012</v>
      </c>
      <c r="C2" s="240" t="s">
        <v>186</v>
      </c>
      <c r="D2" s="240" t="s">
        <v>135</v>
      </c>
      <c r="E2" s="240" t="s">
        <v>136</v>
      </c>
      <c r="F2" s="240" t="s">
        <v>137</v>
      </c>
      <c r="H2" s="140"/>
      <c r="I2" s="240">
        <v>2012</v>
      </c>
      <c r="J2" s="240" t="s">
        <v>186</v>
      </c>
      <c r="K2" s="240" t="s">
        <v>135</v>
      </c>
      <c r="L2" s="240" t="s">
        <v>136</v>
      </c>
      <c r="M2" s="240" t="s">
        <v>137</v>
      </c>
    </row>
    <row r="3" spans="1:13" x14ac:dyDescent="0.25">
      <c r="A3" s="141" t="s">
        <v>190</v>
      </c>
      <c r="B3" s="142">
        <f>I3</f>
        <v>37245</v>
      </c>
      <c r="C3" s="142">
        <f>J3</f>
        <v>39600</v>
      </c>
      <c r="D3" s="142">
        <f>K3</f>
        <v>43024</v>
      </c>
      <c r="E3" s="142">
        <f>L3</f>
        <v>44805</v>
      </c>
      <c r="F3" s="142">
        <f>M3</f>
        <v>46514</v>
      </c>
      <c r="H3" s="141" t="s">
        <v>191</v>
      </c>
      <c r="I3" s="142">
        <v>37245</v>
      </c>
      <c r="J3" s="142">
        <v>39600</v>
      </c>
      <c r="K3" s="142">
        <v>43024</v>
      </c>
      <c r="L3" s="142">
        <v>44805</v>
      </c>
      <c r="M3" s="142">
        <v>46514</v>
      </c>
    </row>
    <row r="4" spans="1:13" ht="15.75" thickBot="1" x14ac:dyDescent="0.3">
      <c r="A4" s="143" t="s">
        <v>192</v>
      </c>
      <c r="B4" s="144">
        <f>B3/I22/10</f>
        <v>52.386898732165321</v>
      </c>
      <c r="C4" s="144">
        <f>C3/J22/10</f>
        <v>54.256520501728026</v>
      </c>
      <c r="D4" s="144">
        <f>D3/K22/10</f>
        <v>56.780458569025392</v>
      </c>
      <c r="E4" s="144">
        <f>E3/L22/10</f>
        <v>56.385290606861609</v>
      </c>
      <c r="F4" s="144">
        <f>F3/M22/10</f>
        <v>55.679711543011969</v>
      </c>
      <c r="H4" s="143"/>
      <c r="I4" s="145"/>
      <c r="J4" s="145"/>
      <c r="K4" s="145"/>
      <c r="L4" s="145"/>
      <c r="M4" s="145"/>
    </row>
    <row r="5" spans="1:13" x14ac:dyDescent="0.25">
      <c r="A5" s="146" t="s">
        <v>193</v>
      </c>
      <c r="B5" s="147"/>
      <c r="C5" s="147"/>
      <c r="D5" s="147"/>
      <c r="E5" s="147"/>
      <c r="F5" s="147"/>
      <c r="H5" s="146" t="s">
        <v>193</v>
      </c>
      <c r="I5" s="147"/>
      <c r="J5" s="147"/>
      <c r="K5" s="147"/>
      <c r="L5" s="147"/>
      <c r="M5" s="147"/>
    </row>
    <row r="6" spans="1:13" x14ac:dyDescent="0.25">
      <c r="A6" s="146" t="s">
        <v>194</v>
      </c>
      <c r="B6" s="148">
        <f>I6/I$22/10</f>
        <v>45.36540864031489</v>
      </c>
      <c r="C6" s="148">
        <f>J6/J$22/10</f>
        <v>45.80712192818325</v>
      </c>
      <c r="D6" s="148">
        <f>K6/K$22/10</f>
        <v>45.654922988390247</v>
      </c>
      <c r="E6" s="148">
        <f>L6/L$22/10</f>
        <v>44.977611177946514</v>
      </c>
      <c r="F6" s="148">
        <f>M6/M$22/10</f>
        <v>44.271704198893808</v>
      </c>
      <c r="H6" s="146" t="s">
        <v>194</v>
      </c>
      <c r="I6" s="149">
        <f>I7+I8</f>
        <v>32253</v>
      </c>
      <c r="J6" s="149">
        <f>J7+J8</f>
        <v>33433.069639957532</v>
      </c>
      <c r="K6" s="149">
        <f>K7+K8</f>
        <v>34593.898255764252</v>
      </c>
      <c r="L6" s="149">
        <f>L7+L8</f>
        <v>35740.205417734571</v>
      </c>
      <c r="M6" s="149">
        <f>M7+M8</f>
        <v>36983.920929917091</v>
      </c>
    </row>
    <row r="7" spans="1:13" x14ac:dyDescent="0.25">
      <c r="A7" s="141" t="s">
        <v>195</v>
      </c>
      <c r="B7" s="150">
        <f t="shared" ref="B7:F21" si="0">I7/I$22/10</f>
        <v>45.36540864031489</v>
      </c>
      <c r="C7" s="150">
        <f t="shared" si="0"/>
        <v>44.19029181167258</v>
      </c>
      <c r="D7" s="150">
        <f t="shared" si="0"/>
        <v>42.565547839038118</v>
      </c>
      <c r="E7" s="150">
        <f t="shared" si="0"/>
        <v>40.58910340236821</v>
      </c>
      <c r="F7" s="150">
        <f t="shared" si="0"/>
        <v>38.60854229687331</v>
      </c>
      <c r="H7" s="141" t="s">
        <v>195</v>
      </c>
      <c r="I7" s="151">
        <v>32253</v>
      </c>
      <c r="J7" s="151">
        <v>32253</v>
      </c>
      <c r="K7" s="151">
        <v>32253</v>
      </c>
      <c r="L7" s="151">
        <v>32253</v>
      </c>
      <c r="M7" s="151">
        <v>32253</v>
      </c>
    </row>
    <row r="8" spans="1:13" x14ac:dyDescent="0.25">
      <c r="A8" s="141" t="s">
        <v>196</v>
      </c>
      <c r="B8" s="150">
        <f t="shared" si="0"/>
        <v>0</v>
      </c>
      <c r="C8" s="150">
        <f t="shared" si="0"/>
        <v>1.6168301165106722</v>
      </c>
      <c r="D8" s="150">
        <f t="shared" si="0"/>
        <v>3.0893751493521266</v>
      </c>
      <c r="E8" s="150">
        <f t="shared" si="0"/>
        <v>4.3885077755783035</v>
      </c>
      <c r="F8" s="150">
        <f t="shared" si="0"/>
        <v>5.6631619020204962</v>
      </c>
      <c r="H8" s="141" t="s">
        <v>196</v>
      </c>
      <c r="I8" s="151">
        <v>0</v>
      </c>
      <c r="J8" s="151">
        <f>I7*C22</f>
        <v>1180.0696399575315</v>
      </c>
      <c r="K8" s="151">
        <f>J7*D22+J8*(1+D22)</f>
        <v>2340.8982557642516</v>
      </c>
      <c r="L8" s="151">
        <f>K7*E22+K8*(1+E22)</f>
        <v>3487.2054177345685</v>
      </c>
      <c r="M8" s="151">
        <f>L7*F22+L8*(1+F22)</f>
        <v>4730.9209299170871</v>
      </c>
    </row>
    <row r="9" spans="1:13" x14ac:dyDescent="0.25">
      <c r="A9" s="146" t="s">
        <v>197</v>
      </c>
      <c r="B9" s="148">
        <f t="shared" si="0"/>
        <v>0</v>
      </c>
      <c r="C9" s="148">
        <f t="shared" si="0"/>
        <v>0.93645915171961103</v>
      </c>
      <c r="D9" s="148">
        <f t="shared" si="0"/>
        <v>2.8462875515251054</v>
      </c>
      <c r="E9" s="148">
        <f t="shared" si="0"/>
        <v>4.4000246619677066</v>
      </c>
      <c r="F9" s="148">
        <f t="shared" si="0"/>
        <v>4.5871729113069266</v>
      </c>
      <c r="H9" s="146" t="s">
        <v>197</v>
      </c>
      <c r="I9" s="152">
        <f>I10+I11</f>
        <v>0</v>
      </c>
      <c r="J9" s="152">
        <f>J10+J11</f>
        <v>683.48987486058024</v>
      </c>
      <c r="K9" s="152">
        <f>K10+K11</f>
        <v>2156.7045899770033</v>
      </c>
      <c r="L9" s="152">
        <f>L10+L11</f>
        <v>3496.3569905849245</v>
      </c>
      <c r="M9" s="152">
        <f>M10+M11</f>
        <v>3832.0557862751516</v>
      </c>
    </row>
    <row r="10" spans="1:13" x14ac:dyDescent="0.25">
      <c r="A10" s="141" t="s">
        <v>198</v>
      </c>
      <c r="B10" s="150">
        <f t="shared" si="0"/>
        <v>0</v>
      </c>
      <c r="C10" s="150">
        <f t="shared" si="0"/>
        <v>0.93645915171961103</v>
      </c>
      <c r="D10" s="150">
        <f t="shared" si="0"/>
        <v>2.8149682513956287</v>
      </c>
      <c r="E10" s="150">
        <f t="shared" si="0"/>
        <v>4.2802240366650013</v>
      </c>
      <c r="F10" s="150">
        <f t="shared" si="0"/>
        <v>4.3275738478248451</v>
      </c>
      <c r="H10" s="141" t="s">
        <v>198</v>
      </c>
      <c r="I10" s="151">
        <v>0</v>
      </c>
      <c r="J10" s="151">
        <v>683.48987486058024</v>
      </c>
      <c r="K10" s="151">
        <v>2132.9731583765956</v>
      </c>
      <c r="L10" s="151">
        <v>3401.1607619423694</v>
      </c>
      <c r="M10" s="151">
        <v>3615.1906031738035</v>
      </c>
    </row>
    <row r="11" spans="1:13" x14ac:dyDescent="0.25">
      <c r="A11" s="141" t="s">
        <v>199</v>
      </c>
      <c r="B11" s="150">
        <f t="shared" si="0"/>
        <v>0</v>
      </c>
      <c r="C11" s="150">
        <f t="shared" si="0"/>
        <v>0</v>
      </c>
      <c r="D11" s="150">
        <f t="shared" si="0"/>
        <v>3.1319300129476632E-2</v>
      </c>
      <c r="E11" s="150">
        <f t="shared" si="0"/>
        <v>0.11980062530270534</v>
      </c>
      <c r="F11" s="150">
        <f t="shared" si="0"/>
        <v>0.25959906348208162</v>
      </c>
      <c r="H11" s="141" t="s">
        <v>199</v>
      </c>
      <c r="I11" s="151">
        <v>0</v>
      </c>
      <c r="J11" s="151">
        <f>I10*C22</f>
        <v>0</v>
      </c>
      <c r="K11" s="151">
        <f>J10*D22+J11*(1+D22)</f>
        <v>23.731431600407582</v>
      </c>
      <c r="L11" s="151">
        <f>K10*E22+K11*(1+E22)</f>
        <v>95.196228642555113</v>
      </c>
      <c r="M11" s="151">
        <f>L10*F22+L11*(1+F22)</f>
        <v>216.86518310134824</v>
      </c>
    </row>
    <row r="12" spans="1:13" x14ac:dyDescent="0.25">
      <c r="A12" s="146" t="s">
        <v>200</v>
      </c>
      <c r="B12" s="148">
        <f t="shared" si="0"/>
        <v>2.4727122559040575</v>
      </c>
      <c r="C12" s="148">
        <f t="shared" si="0"/>
        <v>3.368643778797165</v>
      </c>
      <c r="D12" s="148">
        <f t="shared" si="0"/>
        <v>3.5689608178814098</v>
      </c>
      <c r="E12" s="148">
        <f t="shared" si="0"/>
        <v>3.431903812954495</v>
      </c>
      <c r="F12" s="148">
        <f t="shared" si="0"/>
        <v>3.2940212515823268</v>
      </c>
      <c r="H12" s="146" t="s">
        <v>200</v>
      </c>
      <c r="I12" s="149">
        <f>SUM(I15+I13+I14)</f>
        <v>1758</v>
      </c>
      <c r="J12" s="149">
        <f>SUM(J15+J13+J14)</f>
        <v>2458.6592064288216</v>
      </c>
      <c r="K12" s="149">
        <f>SUM(K15+K13+K14)</f>
        <v>2704.2925347611435</v>
      </c>
      <c r="L12" s="149">
        <f>SUM(L15+L13+L14)</f>
        <v>2727.0667346833552</v>
      </c>
      <c r="M12" s="149">
        <f>SUM(M15+M13+M14)</f>
        <v>2751.7761901072536</v>
      </c>
    </row>
    <row r="13" spans="1:13" x14ac:dyDescent="0.25">
      <c r="A13" s="141" t="s">
        <v>201</v>
      </c>
      <c r="B13" s="150">
        <f t="shared" si="0"/>
        <v>2.1013834529696598</v>
      </c>
      <c r="C13" s="150">
        <f t="shared" si="0"/>
        <v>2.6333594041495272</v>
      </c>
      <c r="D13" s="150">
        <f t="shared" si="0"/>
        <v>2.6619139302185806</v>
      </c>
      <c r="E13" s="150">
        <f t="shared" si="0"/>
        <v>2.5383133836411087</v>
      </c>
      <c r="F13" s="150">
        <f t="shared" si="0"/>
        <v>2.414455393693407</v>
      </c>
      <c r="H13" s="141" t="s">
        <v>201</v>
      </c>
      <c r="I13" s="151">
        <v>1494</v>
      </c>
      <c r="J13" s="151">
        <v>1922</v>
      </c>
      <c r="K13" s="151">
        <v>2017</v>
      </c>
      <c r="L13" s="151">
        <v>2017</v>
      </c>
      <c r="M13" s="151">
        <v>2017</v>
      </c>
    </row>
    <row r="14" spans="1:13" x14ac:dyDescent="0.25">
      <c r="A14" s="141" t="s">
        <v>202</v>
      </c>
      <c r="B14" s="150">
        <f t="shared" si="0"/>
        <v>0.37132880293439774</v>
      </c>
      <c r="C14" s="150">
        <f t="shared" si="0"/>
        <v>0.72205015920228965</v>
      </c>
      <c r="D14" s="150">
        <f t="shared" si="0"/>
        <v>0.86970812097870331</v>
      </c>
      <c r="E14" s="150">
        <f t="shared" si="0"/>
        <v>0.82932499743157684</v>
      </c>
      <c r="F14" s="150">
        <f t="shared" si="0"/>
        <v>0.78885776125134133</v>
      </c>
      <c r="H14" s="141" t="s">
        <v>202</v>
      </c>
      <c r="I14" s="153">
        <v>264</v>
      </c>
      <c r="J14" s="153">
        <v>527</v>
      </c>
      <c r="K14" s="153">
        <v>659</v>
      </c>
      <c r="L14" s="153">
        <v>659</v>
      </c>
      <c r="M14" s="153">
        <v>659</v>
      </c>
    </row>
    <row r="15" spans="1:13" x14ac:dyDescent="0.25">
      <c r="A15" s="141" t="s">
        <v>203</v>
      </c>
      <c r="B15" s="150">
        <f t="shared" si="0"/>
        <v>0</v>
      </c>
      <c r="C15" s="150">
        <f t="shared" si="0"/>
        <v>1.3234215445348262E-2</v>
      </c>
      <c r="D15" s="150">
        <f t="shared" si="0"/>
        <v>3.7338766684125405E-2</v>
      </c>
      <c r="E15" s="150">
        <f t="shared" si="0"/>
        <v>6.4265431881809706E-2</v>
      </c>
      <c r="F15" s="150">
        <f t="shared" si="0"/>
        <v>9.0708096637578117E-2</v>
      </c>
      <c r="H15" s="141" t="s">
        <v>203</v>
      </c>
      <c r="I15" s="151">
        <v>0</v>
      </c>
      <c r="J15" s="151">
        <f>I14*C22</f>
        <v>9.6592064288217632</v>
      </c>
      <c r="K15" s="151">
        <f>J14*D22+J15*(1+D22)</f>
        <v>28.292534761143365</v>
      </c>
      <c r="L15" s="151">
        <f>K14*E22+K15*(1+E22)</f>
        <v>51.066734683355236</v>
      </c>
      <c r="M15" s="151">
        <f>L14*F22+L15*(1+F22)</f>
        <v>75.776190107253441</v>
      </c>
    </row>
    <row r="16" spans="1:13" x14ac:dyDescent="0.25">
      <c r="A16" s="146" t="s">
        <v>204</v>
      </c>
      <c r="B16" s="148">
        <f t="shared" si="0"/>
        <v>4.5487778359463729</v>
      </c>
      <c r="C16" s="148">
        <f t="shared" si="0"/>
        <v>4.6396521947521627</v>
      </c>
      <c r="D16" s="148">
        <f t="shared" si="0"/>
        <v>5.2801468399543303</v>
      </c>
      <c r="E16" s="148">
        <f t="shared" si="0"/>
        <v>5.3956162363178715</v>
      </c>
      <c r="F16" s="148">
        <f t="shared" si="0"/>
        <v>5.3181163507585634</v>
      </c>
      <c r="H16" s="146" t="s">
        <v>204</v>
      </c>
      <c r="I16" s="149">
        <f>I17+I18</f>
        <v>3234</v>
      </c>
      <c r="J16" s="149">
        <f>J17+J18</f>
        <v>3386.3252787530664</v>
      </c>
      <c r="K16" s="149">
        <f>K17+K18</f>
        <v>4000.9017779599526</v>
      </c>
      <c r="L16" s="149">
        <f>L17+L18</f>
        <v>4287.4760929014919</v>
      </c>
      <c r="M16" s="149">
        <f>M17+M18</f>
        <v>4442.6750262184032</v>
      </c>
    </row>
    <row r="17" spans="1:13" x14ac:dyDescent="0.25">
      <c r="A17" s="141" t="s">
        <v>205</v>
      </c>
      <c r="B17" s="150">
        <f t="shared" si="0"/>
        <v>4.5487778359463729</v>
      </c>
      <c r="C17" s="150">
        <f t="shared" si="0"/>
        <v>4.4775330555466466</v>
      </c>
      <c r="D17" s="150">
        <f t="shared" si="0"/>
        <v>4.9688180204625469</v>
      </c>
      <c r="E17" s="150">
        <f t="shared" si="0"/>
        <v>4.9319038921613805</v>
      </c>
      <c r="F17" s="150">
        <f t="shared" si="0"/>
        <v>4.6984320378019948</v>
      </c>
      <c r="H17" s="141" t="s">
        <v>205</v>
      </c>
      <c r="I17" s="151">
        <v>3234</v>
      </c>
      <c r="J17" s="151">
        <v>3268</v>
      </c>
      <c r="K17" s="151">
        <v>3765</v>
      </c>
      <c r="L17" s="151">
        <v>3919</v>
      </c>
      <c r="M17" s="151">
        <v>3925</v>
      </c>
    </row>
    <row r="18" spans="1:13" x14ac:dyDescent="0.25">
      <c r="A18" s="141" t="s">
        <v>206</v>
      </c>
      <c r="B18" s="150">
        <f t="shared" si="0"/>
        <v>0</v>
      </c>
      <c r="C18" s="150">
        <f t="shared" si="0"/>
        <v>0.16211913920551618</v>
      </c>
      <c r="D18" s="150">
        <f t="shared" si="0"/>
        <v>0.31132881949178387</v>
      </c>
      <c r="E18" s="150">
        <f t="shared" si="0"/>
        <v>0.46371234415649071</v>
      </c>
      <c r="F18" s="150">
        <f t="shared" si="0"/>
        <v>0.61968431295656878</v>
      </c>
      <c r="H18" s="141" t="s">
        <v>206</v>
      </c>
      <c r="I18" s="151">
        <v>0</v>
      </c>
      <c r="J18" s="151">
        <f>I17*C22</f>
        <v>118.32527875306658</v>
      </c>
      <c r="K18" s="151">
        <f>J17*D22+J18*(1+D22)</f>
        <v>235.90177795995248</v>
      </c>
      <c r="L18" s="151">
        <f>K17*E22+K18*(1+E22)</f>
        <v>368.47609290149205</v>
      </c>
      <c r="M18" s="151">
        <f>L17*F22+L18*(1+F22)</f>
        <v>517.67502621840299</v>
      </c>
    </row>
    <row r="19" spans="1:13" x14ac:dyDescent="0.25">
      <c r="A19" s="146" t="s">
        <v>207</v>
      </c>
      <c r="B19" s="148">
        <f t="shared" si="0"/>
        <v>0</v>
      </c>
      <c r="C19" s="148">
        <f t="shared" si="0"/>
        <v>-0.49535655172416054</v>
      </c>
      <c r="D19" s="148">
        <f t="shared" si="0"/>
        <v>-0.56985962872569829</v>
      </c>
      <c r="E19" s="148">
        <f t="shared" si="0"/>
        <v>-1.8198652823249752</v>
      </c>
      <c r="F19" s="148">
        <f t="shared" si="0"/>
        <v>-1.7913031695296469</v>
      </c>
      <c r="H19" s="146" t="s">
        <v>207</v>
      </c>
      <c r="I19" s="149">
        <f>I20+I21</f>
        <v>0</v>
      </c>
      <c r="J19" s="149">
        <f>J20+J21</f>
        <v>-361.54399999999998</v>
      </c>
      <c r="K19" s="149">
        <f>K20+K21</f>
        <v>-431.79715846235155</v>
      </c>
      <c r="L19" s="149">
        <f>L20+L21</f>
        <v>-1446.1052359043424</v>
      </c>
      <c r="M19" s="149">
        <f>M20+M21</f>
        <v>-1496.4279325178918</v>
      </c>
    </row>
    <row r="20" spans="1:13" x14ac:dyDescent="0.25">
      <c r="A20" s="154" t="s">
        <v>208</v>
      </c>
      <c r="B20" s="150">
        <f t="shared" si="0"/>
        <v>0</v>
      </c>
      <c r="C20" s="150">
        <f t="shared" si="0"/>
        <v>-0.49535655172416054</v>
      </c>
      <c r="D20" s="150">
        <f t="shared" si="0"/>
        <v>-0.55329273364430265</v>
      </c>
      <c r="E20" s="150">
        <f t="shared" si="0"/>
        <v>-1.7860614971999709</v>
      </c>
      <c r="F20" s="150">
        <f t="shared" si="0"/>
        <v>-1.6989099309702556</v>
      </c>
      <c r="H20" s="154" t="s">
        <v>208</v>
      </c>
      <c r="I20" s="151">
        <v>0</v>
      </c>
      <c r="J20" s="151">
        <v>-361.54399999999998</v>
      </c>
      <c r="K20" s="151">
        <v>-419.24399999999991</v>
      </c>
      <c r="L20" s="151">
        <v>-1419.2439999999999</v>
      </c>
      <c r="M20" s="151">
        <v>-1419.2439999999999</v>
      </c>
    </row>
    <row r="21" spans="1:13" ht="15.75" thickBot="1" x14ac:dyDescent="0.3">
      <c r="A21" s="155" t="s">
        <v>209</v>
      </c>
      <c r="B21" s="156">
        <f t="shared" si="0"/>
        <v>0</v>
      </c>
      <c r="C21" s="156">
        <f t="shared" si="0"/>
        <v>0</v>
      </c>
      <c r="D21" s="156">
        <f t="shared" si="0"/>
        <v>-1.6566895081395687E-2</v>
      </c>
      <c r="E21" s="156">
        <f t="shared" si="0"/>
        <v>-3.3803785125004211E-2</v>
      </c>
      <c r="F21" s="156">
        <f t="shared" si="0"/>
        <v>-9.2393238559391105E-2</v>
      </c>
      <c r="H21" s="157" t="s">
        <v>209</v>
      </c>
      <c r="I21" s="158">
        <v>0</v>
      </c>
      <c r="J21" s="158">
        <f>I20*C22</f>
        <v>0</v>
      </c>
      <c r="K21" s="158">
        <f>J20*D22+J21*(1+D22)</f>
        <v>-12.553158462351643</v>
      </c>
      <c r="L21" s="158">
        <f>K20*E22+K21*(1+E22)</f>
        <v>-26.86123590434244</v>
      </c>
      <c r="M21" s="158">
        <f>L20*F22+L21*(1+F22)</f>
        <v>-77.183932517891819</v>
      </c>
    </row>
    <row r="22" spans="1:13" ht="15.75" thickBot="1" x14ac:dyDescent="0.3">
      <c r="A22" s="159" t="s">
        <v>210</v>
      </c>
      <c r="B22" s="160"/>
      <c r="C22" s="161">
        <v>3.6587903139476373E-2</v>
      </c>
      <c r="D22" s="161">
        <v>3.4720970234194577E-2</v>
      </c>
      <c r="E22" s="161">
        <v>3.3136108382330449E-2</v>
      </c>
      <c r="F22" s="161">
        <v>3.4798779068163303E-2</v>
      </c>
      <c r="H22" s="159" t="s">
        <v>211</v>
      </c>
      <c r="I22" s="162">
        <v>71.096019999999996</v>
      </c>
      <c r="J22" s="162">
        <v>72.986619182000013</v>
      </c>
      <c r="K22" s="162">
        <v>75.772547605788887</v>
      </c>
      <c r="L22" s="162">
        <v>79.462213491806693</v>
      </c>
      <c r="M22" s="162">
        <v>83.538507494006041</v>
      </c>
    </row>
    <row r="23" spans="1:13" x14ac:dyDescent="0.25">
      <c r="A23" s="138" t="s">
        <v>212</v>
      </c>
      <c r="B23" s="138"/>
      <c r="C23" s="138"/>
      <c r="D23" s="138"/>
      <c r="E23" s="138"/>
      <c r="F23" s="138" t="s">
        <v>213</v>
      </c>
      <c r="H23" s="138" t="s">
        <v>212</v>
      </c>
      <c r="I23" s="138"/>
      <c r="J23" s="138"/>
      <c r="K23" s="138"/>
      <c r="L23" s="138"/>
      <c r="M23" s="138" t="s">
        <v>213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>
      <selection sqref="A1:H1"/>
    </sheetView>
  </sheetViews>
  <sheetFormatPr defaultRowHeight="12" x14ac:dyDescent="0.2"/>
  <cols>
    <col min="1" max="1" width="29" style="821" customWidth="1"/>
    <col min="2" max="2" width="6.28515625" style="821" bestFit="1" customWidth="1"/>
    <col min="3" max="3" width="7" style="821" bestFit="1" customWidth="1"/>
    <col min="4" max="5" width="9.42578125" style="821" customWidth="1"/>
    <col min="6" max="6" width="9.42578125" style="822" customWidth="1"/>
    <col min="7" max="8" width="9.42578125" style="821" customWidth="1"/>
    <col min="9" max="10" width="9.42578125" style="822" customWidth="1"/>
    <col min="11" max="11" width="9.140625" style="821"/>
    <col min="12" max="12" width="10.5703125" style="821" customWidth="1"/>
    <col min="13" max="16384" width="9.140625" style="821"/>
  </cols>
  <sheetData>
    <row r="1" spans="1:10" ht="12.75" x14ac:dyDescent="0.2">
      <c r="A1" s="1054" t="s">
        <v>1070</v>
      </c>
      <c r="B1" s="1054"/>
      <c r="C1" s="1054"/>
      <c r="D1" s="1054"/>
      <c r="E1" s="1054"/>
      <c r="F1" s="1054"/>
      <c r="G1" s="1054"/>
      <c r="H1" s="1054"/>
    </row>
    <row r="2" spans="1:10" x14ac:dyDescent="0.2">
      <c r="A2" s="841" t="s">
        <v>1011</v>
      </c>
      <c r="B2" s="822"/>
      <c r="C2" s="822"/>
    </row>
    <row r="3" spans="1:10" x14ac:dyDescent="0.2">
      <c r="A3" s="862"/>
      <c r="B3" s="822"/>
      <c r="C3" s="822"/>
      <c r="D3" s="823">
        <v>2011</v>
      </c>
      <c r="E3" s="824">
        <v>2012</v>
      </c>
      <c r="F3" s="823">
        <v>2013</v>
      </c>
      <c r="G3" s="823">
        <v>2014</v>
      </c>
      <c r="H3" s="823">
        <v>2015</v>
      </c>
      <c r="I3" s="860"/>
      <c r="J3" s="860"/>
    </row>
    <row r="4" spans="1:10" x14ac:dyDescent="0.2">
      <c r="A4" s="825" t="s">
        <v>165</v>
      </c>
      <c r="B4" s="825" t="s">
        <v>988</v>
      </c>
      <c r="C4" s="825" t="s">
        <v>989</v>
      </c>
      <c r="D4" s="826">
        <v>63906.245000000003</v>
      </c>
      <c r="E4" s="827">
        <v>65486.104852128294</v>
      </c>
      <c r="F4" s="826">
        <v>66845.394575664308</v>
      </c>
      <c r="G4" s="826">
        <v>69180.903753666338</v>
      </c>
      <c r="H4" s="826">
        <v>71689.857691867248</v>
      </c>
      <c r="I4" s="840"/>
      <c r="J4" s="840"/>
    </row>
    <row r="5" spans="1:10" x14ac:dyDescent="0.2">
      <c r="A5" s="828" t="s">
        <v>165</v>
      </c>
      <c r="B5" s="828" t="s">
        <v>988</v>
      </c>
      <c r="C5" s="829" t="s">
        <v>990</v>
      </c>
      <c r="D5" s="830"/>
      <c r="E5" s="831">
        <f t="shared" ref="E5:H5" si="0">(E4/D4-1)*100</f>
        <v>2.4721525292689117</v>
      </c>
      <c r="F5" s="830">
        <f t="shared" si="0"/>
        <v>2.0756918228765908</v>
      </c>
      <c r="G5" s="830">
        <f t="shared" si="0"/>
        <v>3.4938969136585785</v>
      </c>
      <c r="H5" s="830">
        <f t="shared" si="0"/>
        <v>3.6266567825343543</v>
      </c>
      <c r="I5" s="861"/>
      <c r="J5" s="861"/>
    </row>
    <row r="6" spans="1:10" x14ac:dyDescent="0.2">
      <c r="A6" s="862"/>
      <c r="B6" s="822"/>
      <c r="C6" s="822"/>
      <c r="D6" s="840"/>
      <c r="E6" s="840"/>
      <c r="F6" s="833"/>
      <c r="G6" s="840"/>
      <c r="H6" s="840"/>
      <c r="I6" s="840"/>
      <c r="J6" s="840"/>
    </row>
    <row r="7" spans="1:10" x14ac:dyDescent="0.2">
      <c r="A7" s="825" t="s">
        <v>991</v>
      </c>
      <c r="B7" s="825" t="s">
        <v>988</v>
      </c>
      <c r="C7" s="825" t="s">
        <v>989</v>
      </c>
      <c r="D7" s="826">
        <v>33057.01</v>
      </c>
      <c r="E7" s="827">
        <v>33020.768586011371</v>
      </c>
      <c r="F7" s="826">
        <v>33237.337790817182</v>
      </c>
      <c r="G7" s="826">
        <v>34308.405420625844</v>
      </c>
      <c r="H7" s="826">
        <v>35645.362265627489</v>
      </c>
      <c r="I7" s="840"/>
      <c r="J7" s="840"/>
    </row>
    <row r="8" spans="1:10" x14ac:dyDescent="0.2">
      <c r="A8" s="828" t="s">
        <v>991</v>
      </c>
      <c r="B8" s="828" t="s">
        <v>988</v>
      </c>
      <c r="C8" s="829" t="s">
        <v>990</v>
      </c>
      <c r="D8" s="830"/>
      <c r="E8" s="831">
        <f t="shared" ref="E8:H8" si="1">(E7/D7-1)*100</f>
        <v>-0.10963306720308541</v>
      </c>
      <c r="F8" s="830">
        <f t="shared" si="1"/>
        <v>0.65585755292671966</v>
      </c>
      <c r="G8" s="830">
        <f t="shared" si="1"/>
        <v>3.2224832101461987</v>
      </c>
      <c r="H8" s="830">
        <f t="shared" si="1"/>
        <v>3.8968784139349122</v>
      </c>
      <c r="I8" s="861"/>
      <c r="J8" s="861"/>
    </row>
    <row r="9" spans="1:10" x14ac:dyDescent="0.2">
      <c r="A9" s="862"/>
      <c r="B9" s="822"/>
      <c r="C9" s="822"/>
      <c r="D9" s="840"/>
      <c r="E9" s="840"/>
      <c r="F9" s="833"/>
      <c r="G9" s="840"/>
      <c r="H9" s="840"/>
      <c r="I9" s="840"/>
      <c r="J9" s="840"/>
    </row>
    <row r="10" spans="1:10" x14ac:dyDescent="0.2">
      <c r="A10" s="825" t="s">
        <v>991</v>
      </c>
      <c r="B10" s="825" t="s">
        <v>992</v>
      </c>
      <c r="C10" s="825" t="s">
        <v>989</v>
      </c>
      <c r="D10" s="826">
        <v>39018.417000000001</v>
      </c>
      <c r="E10" s="827">
        <v>40493.950909166662</v>
      </c>
      <c r="F10" s="826">
        <v>42036.204353576664</v>
      </c>
      <c r="G10" s="826">
        <v>44323.943922286104</v>
      </c>
      <c r="H10" s="826">
        <v>47052.721503063127</v>
      </c>
      <c r="I10" s="840"/>
      <c r="J10" s="840"/>
    </row>
    <row r="11" spans="1:10" x14ac:dyDescent="0.2">
      <c r="A11" s="825" t="s">
        <v>993</v>
      </c>
      <c r="B11" s="825" t="s">
        <v>992</v>
      </c>
      <c r="C11" s="825" t="s">
        <v>989</v>
      </c>
      <c r="D11" s="826">
        <v>2989.44</v>
      </c>
      <c r="E11" s="827">
        <v>3121.232</v>
      </c>
      <c r="F11" s="826">
        <v>3182.4998084045251</v>
      </c>
      <c r="G11" s="826">
        <v>3058.7623584092003</v>
      </c>
      <c r="H11" s="826">
        <v>3160.1733574166669</v>
      </c>
      <c r="I11" s="840"/>
      <c r="J11" s="840"/>
    </row>
    <row r="12" spans="1:10" x14ac:dyDescent="0.2">
      <c r="A12" s="825" t="s">
        <v>994</v>
      </c>
      <c r="B12" s="825" t="s">
        <v>992</v>
      </c>
      <c r="C12" s="825" t="s">
        <v>989</v>
      </c>
      <c r="D12" s="826">
        <v>1586.83</v>
      </c>
      <c r="E12" s="827">
        <v>1531.197280472235</v>
      </c>
      <c r="F12" s="826">
        <v>1263.5664138089271</v>
      </c>
      <c r="G12" s="826">
        <v>961.63501308346042</v>
      </c>
      <c r="H12" s="826">
        <v>546.07755238923778</v>
      </c>
      <c r="I12" s="840"/>
      <c r="J12" s="840"/>
    </row>
    <row r="13" spans="1:10" s="820" customFormat="1" x14ac:dyDescent="0.2">
      <c r="A13" s="834" t="s">
        <v>995</v>
      </c>
      <c r="B13" s="834" t="s">
        <v>992</v>
      </c>
      <c r="C13" s="834" t="s">
        <v>989</v>
      </c>
      <c r="D13" s="835">
        <f>D10*$B$27+D11*$B$28+D12*$B$29</f>
        <v>33993.261856000005</v>
      </c>
      <c r="E13" s="836">
        <f>E10*$B$27+E11*$B$28+E12*$B$29</f>
        <v>35193.492065055558</v>
      </c>
      <c r="F13" s="835">
        <f>F10*$B$27+F11*$B$28+F12*$B$29</f>
        <v>36196.343219094713</v>
      </c>
      <c r="G13" s="835">
        <f>G10*$B$27+G11*$B$28+G12*$B$29</f>
        <v>37578.738619229269</v>
      </c>
      <c r="H13" s="835">
        <f>H10*$B$27+H11*$B$28+H12*$B$29</f>
        <v>39397.990914981681</v>
      </c>
      <c r="I13" s="861"/>
      <c r="J13" s="861"/>
    </row>
    <row r="14" spans="1:10" x14ac:dyDescent="0.2">
      <c r="A14" s="828" t="s">
        <v>995</v>
      </c>
      <c r="B14" s="828" t="s">
        <v>992</v>
      </c>
      <c r="C14" s="829" t="s">
        <v>990</v>
      </c>
      <c r="D14" s="830"/>
      <c r="E14" s="831">
        <f t="shared" ref="E14:H14" si="2">(E13/D13-1)*100</f>
        <v>3.5307885843373521</v>
      </c>
      <c r="F14" s="830">
        <f t="shared" si="2"/>
        <v>2.84953579538334</v>
      </c>
      <c r="G14" s="830">
        <f t="shared" si="2"/>
        <v>3.8191576197821542</v>
      </c>
      <c r="H14" s="830">
        <f t="shared" si="2"/>
        <v>4.8411744582121052</v>
      </c>
      <c r="I14" s="861"/>
      <c r="J14" s="861"/>
    </row>
    <row r="15" spans="1:10" x14ac:dyDescent="0.2">
      <c r="A15" s="862"/>
      <c r="B15" s="822"/>
      <c r="C15" s="822"/>
      <c r="D15" s="840"/>
      <c r="E15" s="840"/>
      <c r="F15" s="833"/>
      <c r="G15" s="840"/>
      <c r="H15" s="840"/>
      <c r="I15" s="840"/>
      <c r="J15" s="840"/>
    </row>
    <row r="16" spans="1:10" x14ac:dyDescent="0.2">
      <c r="A16" s="825" t="s">
        <v>996</v>
      </c>
      <c r="B16" s="825"/>
      <c r="C16" s="825" t="s">
        <v>997</v>
      </c>
      <c r="D16" s="826">
        <v>2192.54925</v>
      </c>
      <c r="E16" s="827">
        <v>2195.6245540549389</v>
      </c>
      <c r="F16" s="826">
        <v>2198.6732723771261</v>
      </c>
      <c r="G16" s="826">
        <v>2213.7205763940515</v>
      </c>
      <c r="H16" s="826">
        <v>2230.8955489112614</v>
      </c>
      <c r="I16" s="840"/>
      <c r="J16" s="840"/>
    </row>
    <row r="17" spans="1:14" x14ac:dyDescent="0.2">
      <c r="A17" s="825" t="s">
        <v>998</v>
      </c>
      <c r="B17" s="825" t="s">
        <v>992</v>
      </c>
      <c r="C17" s="825" t="s">
        <v>999</v>
      </c>
      <c r="D17" s="826">
        <v>786</v>
      </c>
      <c r="E17" s="827">
        <v>804.79803462663949</v>
      </c>
      <c r="F17" s="826">
        <v>832.44702863266082</v>
      </c>
      <c r="G17" s="826">
        <v>869.10654011264501</v>
      </c>
      <c r="H17" s="826">
        <v>912.06545901277514</v>
      </c>
      <c r="I17" s="840"/>
      <c r="J17" s="840"/>
    </row>
    <row r="18" spans="1:14" s="820" customFormat="1" x14ac:dyDescent="0.2">
      <c r="A18" s="825" t="s">
        <v>1000</v>
      </c>
      <c r="B18" s="825" t="s">
        <v>992</v>
      </c>
      <c r="C18" s="825" t="s">
        <v>989</v>
      </c>
      <c r="D18" s="826">
        <f t="shared" ref="D18:H18" si="3">D16*D17*12/1000</f>
        <v>20680.124526</v>
      </c>
      <c r="E18" s="827">
        <f t="shared" si="3"/>
        <v>21204.41191057688</v>
      </c>
      <c r="F18" s="826">
        <f t="shared" si="3"/>
        <v>21963.348390292653</v>
      </c>
      <c r="G18" s="826">
        <f t="shared" si="3"/>
        <v>23087.508371112053</v>
      </c>
      <c r="H18" s="826">
        <f t="shared" si="3"/>
        <v>24416.673273927678</v>
      </c>
      <c r="I18" s="840"/>
      <c r="J18" s="840"/>
    </row>
    <row r="19" spans="1:14" x14ac:dyDescent="0.2">
      <c r="A19" s="828" t="s">
        <v>1000</v>
      </c>
      <c r="B19" s="828" t="s">
        <v>992</v>
      </c>
      <c r="C19" s="829" t="s">
        <v>990</v>
      </c>
      <c r="D19" s="830"/>
      <c r="E19" s="831">
        <f t="shared" ref="E19:H19" si="4">(E18/D18-1)*100</f>
        <v>2.535223537545539</v>
      </c>
      <c r="F19" s="830">
        <f t="shared" si="4"/>
        <v>3.5791442031797738</v>
      </c>
      <c r="G19" s="830">
        <f t="shared" si="4"/>
        <v>5.118345166879279</v>
      </c>
      <c r="H19" s="830">
        <f t="shared" si="4"/>
        <v>5.7570738316600867</v>
      </c>
      <c r="I19" s="861"/>
      <c r="J19" s="861"/>
    </row>
    <row r="20" spans="1:14" x14ac:dyDescent="0.2">
      <c r="A20" s="862"/>
      <c r="B20" s="822"/>
      <c r="C20" s="822"/>
      <c r="D20" s="840"/>
      <c r="E20" s="840"/>
      <c r="F20" s="833"/>
      <c r="G20" s="840"/>
      <c r="H20" s="840"/>
      <c r="I20" s="840"/>
      <c r="J20" s="840"/>
    </row>
    <row r="21" spans="1:14" ht="12.75" thickBot="1" x14ac:dyDescent="0.25">
      <c r="A21" s="825" t="s">
        <v>165</v>
      </c>
      <c r="B21" s="825" t="s">
        <v>992</v>
      </c>
      <c r="C21" s="825" t="s">
        <v>1001</v>
      </c>
      <c r="D21" s="826">
        <v>69095.694000000003</v>
      </c>
      <c r="E21" s="827">
        <v>71578.658513615082</v>
      </c>
      <c r="F21" s="826">
        <v>74371.812621945981</v>
      </c>
      <c r="G21" s="826">
        <v>78420.549665175073</v>
      </c>
      <c r="H21" s="826">
        <v>82900.310332262845</v>
      </c>
      <c r="I21" s="840"/>
      <c r="J21" s="840"/>
      <c r="L21" s="822"/>
      <c r="M21" s="822"/>
      <c r="N21" s="822"/>
    </row>
    <row r="22" spans="1:14" ht="12.75" thickBot="1" x14ac:dyDescent="0.25">
      <c r="A22" s="825" t="s">
        <v>165</v>
      </c>
      <c r="B22" s="825" t="s">
        <v>992</v>
      </c>
      <c r="C22" s="825" t="s">
        <v>990</v>
      </c>
      <c r="D22" s="835"/>
      <c r="E22" s="836">
        <f t="shared" ref="E22:H22" si="5">(E21/D21-1)*100</f>
        <v>3.5935155577351496</v>
      </c>
      <c r="F22" s="835">
        <f t="shared" si="5"/>
        <v>3.9022163398041432</v>
      </c>
      <c r="G22" s="835">
        <f t="shared" si="5"/>
        <v>5.4439133597698142</v>
      </c>
      <c r="H22" s="835">
        <f t="shared" si="5"/>
        <v>5.7124831261889719</v>
      </c>
      <c r="I22" s="861"/>
      <c r="J22" s="861"/>
      <c r="K22" s="837" t="s">
        <v>1002</v>
      </c>
      <c r="L22" s="838"/>
      <c r="M22" s="839">
        <f>((1+F22/100)*(1+G22/100)*(1+H22/100))^(1/3)-1</f>
        <v>5.0164985108871685E-2</v>
      </c>
      <c r="N22" s="863"/>
    </row>
    <row r="23" spans="1:14" s="820" customFormat="1" x14ac:dyDescent="0.2">
      <c r="A23" s="834" t="s">
        <v>1003</v>
      </c>
      <c r="B23" s="834" t="s">
        <v>992</v>
      </c>
      <c r="C23" s="834" t="s">
        <v>1001</v>
      </c>
      <c r="D23" s="835">
        <f>D21-D18</f>
        <v>48415.569474000004</v>
      </c>
      <c r="E23" s="836">
        <f>E21-E18</f>
        <v>50374.246603038206</v>
      </c>
      <c r="F23" s="835">
        <f>F21-F18</f>
        <v>52408.464231653328</v>
      </c>
      <c r="G23" s="835">
        <f>G21-G18</f>
        <v>55333.041294063019</v>
      </c>
      <c r="H23" s="835">
        <f>H21-H18</f>
        <v>58483.637058335167</v>
      </c>
      <c r="I23" s="861"/>
      <c r="J23" s="861"/>
      <c r="L23" s="841"/>
      <c r="M23" s="841"/>
      <c r="N23" s="841"/>
    </row>
    <row r="24" spans="1:14" x14ac:dyDescent="0.2">
      <c r="A24" s="828" t="s">
        <v>1003</v>
      </c>
      <c r="B24" s="828" t="s">
        <v>992</v>
      </c>
      <c r="C24" s="828" t="s">
        <v>990</v>
      </c>
      <c r="D24" s="830"/>
      <c r="E24" s="831">
        <f t="shared" ref="E24:H24" si="6">(E23/D23-1)*100</f>
        <v>4.0455521856250121</v>
      </c>
      <c r="F24" s="830">
        <f t="shared" si="6"/>
        <v>4.0382095332269108</v>
      </c>
      <c r="G24" s="830">
        <f t="shared" si="6"/>
        <v>5.5803525351985517</v>
      </c>
      <c r="H24" s="830">
        <f t="shared" si="6"/>
        <v>5.6938778180085192</v>
      </c>
      <c r="I24" s="861"/>
      <c r="J24" s="861"/>
      <c r="L24" s="822"/>
      <c r="M24" s="822"/>
      <c r="N24" s="822"/>
    </row>
    <row r="25" spans="1:14" x14ac:dyDescent="0.2">
      <c r="D25" s="832"/>
      <c r="E25" s="832"/>
      <c r="F25" s="840"/>
      <c r="G25" s="832"/>
      <c r="H25" s="832"/>
      <c r="I25" s="840"/>
      <c r="J25" s="840"/>
      <c r="L25" s="822"/>
      <c r="M25" s="822"/>
      <c r="N25" s="822"/>
    </row>
    <row r="26" spans="1:14" ht="12.75" thickBot="1" x14ac:dyDescent="0.25">
      <c r="A26" s="841" t="s">
        <v>1004</v>
      </c>
      <c r="B26" s="822"/>
      <c r="E26" s="832"/>
      <c r="F26" s="840"/>
      <c r="G26" s="832"/>
      <c r="H26" s="832"/>
      <c r="I26" s="840"/>
      <c r="J26" s="840"/>
      <c r="L26" s="822"/>
      <c r="M26" s="822"/>
      <c r="N26" s="822"/>
    </row>
    <row r="27" spans="1:14" x14ac:dyDescent="0.2">
      <c r="A27" s="842" t="s">
        <v>991</v>
      </c>
      <c r="B27" s="843">
        <v>0.76800000000000002</v>
      </c>
      <c r="E27" s="832"/>
      <c r="F27" s="840"/>
      <c r="G27" s="832"/>
      <c r="H27" s="832"/>
      <c r="I27" s="840"/>
      <c r="J27" s="840"/>
      <c r="L27" s="822"/>
      <c r="M27" s="822"/>
      <c r="N27" s="822"/>
    </row>
    <row r="28" spans="1:14" x14ac:dyDescent="0.2">
      <c r="A28" s="844" t="s">
        <v>993</v>
      </c>
      <c r="B28" s="845">
        <v>0.88</v>
      </c>
      <c r="L28" s="822"/>
      <c r="M28" s="822"/>
      <c r="N28" s="822"/>
    </row>
    <row r="29" spans="1:14" ht="12.75" thickBot="1" x14ac:dyDescent="0.25">
      <c r="A29" s="846" t="s">
        <v>994</v>
      </c>
      <c r="B29" s="847">
        <v>0.88</v>
      </c>
      <c r="L29" s="822"/>
      <c r="M29" s="822"/>
      <c r="N29" s="822"/>
    </row>
    <row r="30" spans="1:14" x14ac:dyDescent="0.2">
      <c r="L30" s="822"/>
      <c r="M30" s="822"/>
      <c r="N30" s="822"/>
    </row>
    <row r="31" spans="1:14" ht="12.75" thickBot="1" x14ac:dyDescent="0.25">
      <c r="A31" s="820" t="s">
        <v>1005</v>
      </c>
      <c r="L31" s="822"/>
      <c r="M31" s="822"/>
      <c r="N31" s="822"/>
    </row>
    <row r="32" spans="1:14" x14ac:dyDescent="0.2">
      <c r="A32" s="848" t="s">
        <v>1006</v>
      </c>
      <c r="B32" s="849">
        <v>0.51100000000000001</v>
      </c>
      <c r="L32" s="822"/>
      <c r="M32" s="822"/>
      <c r="N32" s="822"/>
    </row>
    <row r="33" spans="1:14" x14ac:dyDescent="0.2">
      <c r="A33" s="850" t="s">
        <v>1007</v>
      </c>
      <c r="B33" s="851">
        <v>0.25700000000000001</v>
      </c>
      <c r="L33" s="822"/>
      <c r="M33" s="822"/>
      <c r="N33" s="822"/>
    </row>
    <row r="34" spans="1:14" x14ac:dyDescent="0.2">
      <c r="A34" s="850" t="s">
        <v>880</v>
      </c>
      <c r="B34" s="851">
        <v>6.6000000000000003E-2</v>
      </c>
      <c r="L34" s="822"/>
      <c r="M34" s="864"/>
      <c r="N34" s="822"/>
    </row>
    <row r="35" spans="1:14" x14ac:dyDescent="0.2">
      <c r="A35" s="850" t="s">
        <v>1008</v>
      </c>
      <c r="B35" s="851">
        <v>9.9000000000000005E-2</v>
      </c>
      <c r="L35" s="822"/>
      <c r="M35" s="822"/>
      <c r="N35" s="822"/>
    </row>
    <row r="36" spans="1:14" ht="12.75" thickBot="1" x14ac:dyDescent="0.25">
      <c r="A36" s="853" t="s">
        <v>1009</v>
      </c>
      <c r="B36" s="854">
        <v>6.7000000000000004E-2</v>
      </c>
      <c r="L36" s="822"/>
      <c r="M36" s="822"/>
      <c r="N36" s="822"/>
    </row>
    <row r="37" spans="1:14" ht="12.75" thickBot="1" x14ac:dyDescent="0.25">
      <c r="L37" s="822"/>
      <c r="M37" s="822"/>
      <c r="N37" s="822"/>
    </row>
    <row r="38" spans="1:14" ht="12.75" thickBot="1" x14ac:dyDescent="0.25">
      <c r="A38" s="855" t="s">
        <v>1010</v>
      </c>
      <c r="B38" s="856"/>
      <c r="C38" s="856"/>
      <c r="D38" s="857"/>
      <c r="E38" s="857">
        <f>$B$32*E19+$B$33*E14+$B$34*E8+$B$35*E24+$B$36*E5</f>
        <v>2.7618199972629598</v>
      </c>
      <c r="F38" s="857">
        <f>$B$32*F19+$B$33*F14+$B$34*F8+$B$35*F24+$B$36*F5</f>
        <v>3.1434140816537424</v>
      </c>
      <c r="G38" s="857">
        <f>$B$32*G19+$B$33*G14+$B$34*G8+$B$35*G24+$B$36*G5</f>
        <v>4.5962277746287556</v>
      </c>
      <c r="H38" s="858">
        <f>$B$32*H19+$B$33*H14+$B$34*H8+$B$35*H24+$B$36*H5</f>
        <v>5.2499204474711645</v>
      </c>
      <c r="I38" s="865"/>
      <c r="J38" s="865"/>
      <c r="K38" s="837" t="s">
        <v>1002</v>
      </c>
      <c r="L38" s="838"/>
      <c r="M38" s="859">
        <f>((1+F38/100)*(1+G38/100)*(1+H38/100))^(1/3)-1</f>
        <v>4.3261306955302059E-2</v>
      </c>
      <c r="N38" s="863"/>
    </row>
  </sheetData>
  <mergeCells count="1">
    <mergeCell ref="A1:H1"/>
  </mergeCells>
  <pageMargins left="0.7" right="0.7" top="0.75" bottom="0.75" header="0.3" footer="0.3"/>
  <ignoredErrors>
    <ignoredError sqref="E23:I27" formula="1"/>
  </ignoredErrors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1"/>
  <sheetViews>
    <sheetView workbookViewId="0">
      <pane xSplit="1" ySplit="4" topLeftCell="B39" activePane="bottomRight" state="frozen"/>
      <selection activeCell="G97" sqref="G97"/>
      <selection pane="topRight" activeCell="G97" sqref="G97"/>
      <selection pane="bottomLeft" activeCell="G97" sqref="G97"/>
      <selection pane="bottomRight"/>
    </sheetView>
  </sheetViews>
  <sheetFormatPr defaultColWidth="8.85546875" defaultRowHeight="12" x14ac:dyDescent="0.2"/>
  <cols>
    <col min="1" max="1" width="50.42578125" style="868" customWidth="1"/>
    <col min="2" max="3" width="10.140625" style="868" bestFit="1" customWidth="1"/>
    <col min="4" max="7" width="10.140625" style="868" customWidth="1"/>
    <col min="8" max="9" width="8.85546875" style="868"/>
    <col min="10" max="16" width="9" style="868" bestFit="1" customWidth="1"/>
    <col min="17" max="16384" width="8.85546875" style="868"/>
  </cols>
  <sheetData>
    <row r="1" spans="1:10" ht="16.5" customHeight="1" x14ac:dyDescent="0.2">
      <c r="A1" s="866" t="s">
        <v>1012</v>
      </c>
      <c r="B1" s="867"/>
    </row>
    <row r="2" spans="1:10" ht="17.25" customHeight="1" thickBot="1" x14ac:dyDescent="0.25">
      <c r="A2" s="869" t="s">
        <v>1013</v>
      </c>
    </row>
    <row r="3" spans="1:10" ht="13.5" customHeight="1" x14ac:dyDescent="0.2">
      <c r="A3" s="870" t="s">
        <v>1014</v>
      </c>
      <c r="B3" s="871" t="s">
        <v>360</v>
      </c>
      <c r="C3" s="872" t="s">
        <v>360</v>
      </c>
      <c r="D3" s="1055" t="s">
        <v>677</v>
      </c>
      <c r="E3" s="1055"/>
      <c r="F3" s="1055"/>
      <c r="G3" s="1056"/>
    </row>
    <row r="4" spans="1:10" ht="14.25" customHeight="1" x14ac:dyDescent="0.2">
      <c r="A4" s="873"/>
      <c r="B4" s="874">
        <v>2011</v>
      </c>
      <c r="C4" s="874">
        <v>2012</v>
      </c>
      <c r="D4" s="874" t="s">
        <v>0</v>
      </c>
      <c r="E4" s="874" t="s">
        <v>858</v>
      </c>
      <c r="F4" s="874" t="s">
        <v>859</v>
      </c>
      <c r="G4" s="875" t="s">
        <v>860</v>
      </c>
    </row>
    <row r="5" spans="1:10" ht="13.5" customHeight="1" x14ac:dyDescent="0.2">
      <c r="A5" s="876" t="s">
        <v>1015</v>
      </c>
      <c r="B5" s="877">
        <v>3533461</v>
      </c>
      <c r="C5" s="877">
        <v>3704439.8319129944</v>
      </c>
      <c r="D5" s="877">
        <v>3860841</v>
      </c>
      <c r="E5" s="877">
        <v>4067627</v>
      </c>
      <c r="F5" s="877">
        <v>4252765</v>
      </c>
      <c r="G5" s="878">
        <v>4518051</v>
      </c>
      <c r="H5" s="879"/>
    </row>
    <row r="6" spans="1:10" ht="13.5" customHeight="1" x14ac:dyDescent="0.2">
      <c r="A6" s="880" t="s">
        <v>1016</v>
      </c>
      <c r="B6" s="881">
        <v>1730541</v>
      </c>
      <c r="C6" s="881">
        <v>1865096</v>
      </c>
      <c r="D6" s="881">
        <v>1910639</v>
      </c>
      <c r="E6" s="881">
        <v>2010343</v>
      </c>
      <c r="F6" s="881">
        <v>2079785</v>
      </c>
      <c r="G6" s="882">
        <v>2188983</v>
      </c>
      <c r="H6" s="879"/>
    </row>
    <row r="7" spans="1:10" ht="13.5" customHeight="1" x14ac:dyDescent="0.2">
      <c r="A7" s="883" t="s">
        <v>1017</v>
      </c>
      <c r="B7" s="884">
        <v>1641484</v>
      </c>
      <c r="C7" s="884">
        <v>1780910</v>
      </c>
      <c r="D7" s="884">
        <v>1802747</v>
      </c>
      <c r="E7" s="885">
        <v>1903267</v>
      </c>
      <c r="F7" s="884">
        <v>1966819</v>
      </c>
      <c r="G7" s="886">
        <v>2070811</v>
      </c>
      <c r="H7" s="879"/>
    </row>
    <row r="8" spans="1:10" ht="13.5" customHeight="1" x14ac:dyDescent="0.2">
      <c r="A8" s="883" t="s">
        <v>874</v>
      </c>
      <c r="B8" s="884">
        <v>89057</v>
      </c>
      <c r="C8" s="884">
        <v>84186</v>
      </c>
      <c r="D8" s="884">
        <v>107892</v>
      </c>
      <c r="E8" s="884">
        <v>107076</v>
      </c>
      <c r="F8" s="884">
        <v>112966</v>
      </c>
      <c r="G8" s="886">
        <v>118172</v>
      </c>
      <c r="H8" s="879"/>
    </row>
    <row r="9" spans="1:10" ht="13.5" customHeight="1" x14ac:dyDescent="0.2">
      <c r="A9" s="880" t="s">
        <v>1018</v>
      </c>
      <c r="B9" s="881">
        <v>1659720</v>
      </c>
      <c r="C9" s="881">
        <v>1672199.8319129942</v>
      </c>
      <c r="D9" s="881">
        <v>1766909</v>
      </c>
      <c r="E9" s="885">
        <v>1904522</v>
      </c>
      <c r="F9" s="885">
        <v>2001016</v>
      </c>
      <c r="G9" s="887">
        <v>2102815</v>
      </c>
      <c r="H9" s="879"/>
    </row>
    <row r="10" spans="1:10" ht="13.5" customHeight="1" x14ac:dyDescent="0.2">
      <c r="A10" s="880" t="s">
        <v>876</v>
      </c>
      <c r="B10" s="881">
        <v>143200</v>
      </c>
      <c r="C10" s="881">
        <v>167144</v>
      </c>
      <c r="D10" s="881">
        <v>183293</v>
      </c>
      <c r="E10" s="881">
        <v>152762</v>
      </c>
      <c r="F10" s="881">
        <v>171964</v>
      </c>
      <c r="G10" s="882">
        <v>226253</v>
      </c>
      <c r="H10" s="879"/>
      <c r="J10" s="879"/>
    </row>
    <row r="11" spans="1:10" ht="13.5" customHeight="1" x14ac:dyDescent="0.2">
      <c r="A11" s="876" t="s">
        <v>1019</v>
      </c>
      <c r="B11" s="877">
        <v>6709362</v>
      </c>
      <c r="C11" s="877">
        <v>6301041</v>
      </c>
      <c r="D11" s="877">
        <v>6323636.81576184</v>
      </c>
      <c r="E11" s="877">
        <v>6658744.2119079446</v>
      </c>
      <c r="F11" s="877">
        <v>6388851.8233560901</v>
      </c>
      <c r="G11" s="878">
        <v>6572382.1678159842</v>
      </c>
      <c r="H11" s="879"/>
    </row>
    <row r="12" spans="1:10" ht="13.5" customHeight="1" x14ac:dyDescent="0.2">
      <c r="A12" s="880" t="s">
        <v>877</v>
      </c>
      <c r="B12" s="881">
        <v>4710914</v>
      </c>
      <c r="C12" s="881">
        <v>4327702</v>
      </c>
      <c r="D12" s="881">
        <v>4382679.81576184</v>
      </c>
      <c r="E12" s="885">
        <v>4714637.2119079446</v>
      </c>
      <c r="F12" s="881">
        <v>4432976.8233560901</v>
      </c>
      <c r="G12" s="882">
        <v>4605857.1678159842</v>
      </c>
      <c r="H12" s="879"/>
      <c r="J12" s="879"/>
    </row>
    <row r="13" spans="1:10" ht="13.5" customHeight="1" x14ac:dyDescent="0.2">
      <c r="A13" s="880" t="s">
        <v>880</v>
      </c>
      <c r="B13" s="881">
        <v>1998448</v>
      </c>
      <c r="C13" s="881">
        <v>1973339</v>
      </c>
      <c r="D13" s="881">
        <v>1940957</v>
      </c>
      <c r="E13" s="881">
        <v>1944107</v>
      </c>
      <c r="F13" s="881">
        <v>1955875</v>
      </c>
      <c r="G13" s="882">
        <v>1966525</v>
      </c>
      <c r="H13" s="879"/>
    </row>
    <row r="14" spans="1:10" ht="13.5" customHeight="1" x14ac:dyDescent="0.2">
      <c r="A14" s="883" t="s">
        <v>1020</v>
      </c>
      <c r="B14" s="884">
        <v>1071161</v>
      </c>
      <c r="C14" s="884">
        <v>1036456</v>
      </c>
      <c r="D14" s="884">
        <v>1032318</v>
      </c>
      <c r="E14" s="884">
        <v>1030340</v>
      </c>
      <c r="F14" s="881">
        <v>1034588</v>
      </c>
      <c r="G14" s="882">
        <v>1039820</v>
      </c>
      <c r="H14" s="879"/>
    </row>
    <row r="15" spans="1:10" ht="13.5" customHeight="1" x14ac:dyDescent="0.2">
      <c r="A15" s="883" t="s">
        <v>1021</v>
      </c>
      <c r="B15" s="884">
        <v>204797</v>
      </c>
      <c r="C15" s="884">
        <v>195046</v>
      </c>
      <c r="D15" s="884">
        <v>193959</v>
      </c>
      <c r="E15" s="884">
        <v>195044</v>
      </c>
      <c r="F15" s="884">
        <v>197598</v>
      </c>
      <c r="G15" s="886">
        <v>200220</v>
      </c>
      <c r="H15" s="879"/>
    </row>
    <row r="16" spans="1:10" ht="13.5" customHeight="1" x14ac:dyDescent="0.2">
      <c r="A16" s="883" t="s">
        <v>1022</v>
      </c>
      <c r="B16" s="884">
        <v>57653</v>
      </c>
      <c r="C16" s="884">
        <v>56082</v>
      </c>
      <c r="D16" s="884">
        <v>55770</v>
      </c>
      <c r="E16" s="884">
        <v>56062</v>
      </c>
      <c r="F16" s="884">
        <v>56833</v>
      </c>
      <c r="G16" s="886">
        <v>57538</v>
      </c>
      <c r="H16" s="879"/>
    </row>
    <row r="17" spans="1:8" ht="13.5" customHeight="1" x14ac:dyDescent="0.2">
      <c r="A17" s="883" t="s">
        <v>1023</v>
      </c>
      <c r="B17" s="884">
        <v>4043</v>
      </c>
      <c r="C17" s="884">
        <v>4151</v>
      </c>
      <c r="D17" s="884">
        <v>4136</v>
      </c>
      <c r="E17" s="884">
        <v>4161</v>
      </c>
      <c r="F17" s="884">
        <v>4211</v>
      </c>
      <c r="G17" s="886">
        <v>4263</v>
      </c>
      <c r="H17" s="879"/>
    </row>
    <row r="18" spans="1:8" ht="13.5" customHeight="1" x14ac:dyDescent="0.2">
      <c r="A18" s="883" t="s">
        <v>1024</v>
      </c>
      <c r="B18" s="884">
        <v>622918</v>
      </c>
      <c r="C18" s="884">
        <v>640366</v>
      </c>
      <c r="D18" s="884">
        <v>613940</v>
      </c>
      <c r="E18" s="884">
        <v>617434</v>
      </c>
      <c r="F18" s="884">
        <v>621089</v>
      </c>
      <c r="G18" s="886">
        <v>622587</v>
      </c>
      <c r="H18" s="879"/>
    </row>
    <row r="19" spans="1:8" ht="13.5" customHeight="1" x14ac:dyDescent="0.2">
      <c r="A19" s="883" t="s">
        <v>1025</v>
      </c>
      <c r="B19" s="884">
        <v>15928</v>
      </c>
      <c r="C19" s="884">
        <v>16800</v>
      </c>
      <c r="D19" s="884">
        <v>16724</v>
      </c>
      <c r="E19" s="884">
        <v>16816</v>
      </c>
      <c r="F19" s="884">
        <v>17014</v>
      </c>
      <c r="G19" s="886">
        <v>17215</v>
      </c>
      <c r="H19" s="879"/>
    </row>
    <row r="20" spans="1:8" ht="13.5" customHeight="1" x14ac:dyDescent="0.2">
      <c r="A20" s="883" t="s">
        <v>1026</v>
      </c>
      <c r="B20" s="884">
        <v>21360</v>
      </c>
      <c r="C20" s="884">
        <v>23465</v>
      </c>
      <c r="D20" s="884">
        <v>23333</v>
      </c>
      <c r="E20" s="884">
        <v>23468</v>
      </c>
      <c r="F20" s="884">
        <v>23750</v>
      </c>
      <c r="G20" s="886">
        <v>24079</v>
      </c>
      <c r="H20" s="879"/>
    </row>
    <row r="21" spans="1:8" ht="13.5" customHeight="1" x14ac:dyDescent="0.2">
      <c r="A21" s="883" t="s">
        <v>1027</v>
      </c>
      <c r="B21" s="884">
        <v>588</v>
      </c>
      <c r="C21" s="884">
        <v>973</v>
      </c>
      <c r="D21" s="884">
        <v>777</v>
      </c>
      <c r="E21" s="884">
        <v>782</v>
      </c>
      <c r="F21" s="884">
        <v>792</v>
      </c>
      <c r="G21" s="886">
        <v>803</v>
      </c>
      <c r="H21" s="879"/>
    </row>
    <row r="22" spans="1:8" ht="13.5" customHeight="1" x14ac:dyDescent="0.2">
      <c r="A22" s="876" t="s">
        <v>1028</v>
      </c>
      <c r="B22" s="888">
        <v>38739</v>
      </c>
      <c r="C22" s="888">
        <v>30759</v>
      </c>
      <c r="D22" s="888">
        <v>27144</v>
      </c>
      <c r="E22" s="888">
        <v>27540</v>
      </c>
      <c r="F22" s="888">
        <v>28090</v>
      </c>
      <c r="G22" s="889">
        <v>22920</v>
      </c>
      <c r="H22" s="879"/>
    </row>
    <row r="23" spans="1:8" ht="13.5" customHeight="1" x14ac:dyDescent="0.2">
      <c r="A23" s="880" t="s">
        <v>1029</v>
      </c>
      <c r="B23" s="881">
        <v>45</v>
      </c>
      <c r="C23" s="881">
        <v>83</v>
      </c>
      <c r="D23" s="881">
        <v>98</v>
      </c>
      <c r="E23" s="881">
        <v>0</v>
      </c>
      <c r="F23" s="881">
        <v>0</v>
      </c>
      <c r="G23" s="882">
        <v>0</v>
      </c>
      <c r="H23" s="879"/>
    </row>
    <row r="24" spans="1:8" ht="13.5" customHeight="1" x14ac:dyDescent="0.2">
      <c r="A24" s="880" t="s">
        <v>1030</v>
      </c>
      <c r="B24" s="881">
        <v>3</v>
      </c>
      <c r="C24" s="881">
        <v>5</v>
      </c>
      <c r="D24" s="881">
        <v>4</v>
      </c>
      <c r="E24" s="881">
        <v>0</v>
      </c>
      <c r="F24" s="881">
        <v>0</v>
      </c>
      <c r="G24" s="882">
        <v>0</v>
      </c>
      <c r="H24" s="879"/>
    </row>
    <row r="25" spans="1:8" ht="13.5" customHeight="1" x14ac:dyDescent="0.2">
      <c r="A25" s="880" t="s">
        <v>1031</v>
      </c>
      <c r="B25" s="881">
        <v>38691</v>
      </c>
      <c r="C25" s="881">
        <v>30670</v>
      </c>
      <c r="D25" s="881">
        <v>27000</v>
      </c>
      <c r="E25" s="881">
        <v>27540</v>
      </c>
      <c r="F25" s="881">
        <v>28090</v>
      </c>
      <c r="G25" s="882">
        <v>22920</v>
      </c>
      <c r="H25" s="879"/>
    </row>
    <row r="26" spans="1:8" ht="13.5" customHeight="1" x14ac:dyDescent="0.2">
      <c r="A26" s="880" t="s">
        <v>1032</v>
      </c>
      <c r="B26" s="881">
        <v>0</v>
      </c>
      <c r="C26" s="881">
        <v>1</v>
      </c>
      <c r="D26" s="881">
        <v>42</v>
      </c>
      <c r="E26" s="881">
        <v>0</v>
      </c>
      <c r="F26" s="881">
        <v>0</v>
      </c>
      <c r="G26" s="882">
        <v>0</v>
      </c>
      <c r="H26" s="879"/>
    </row>
    <row r="27" spans="1:8" ht="13.5" customHeight="1" x14ac:dyDescent="0.2">
      <c r="A27" s="876" t="s">
        <v>1033</v>
      </c>
      <c r="B27" s="888">
        <v>572719</v>
      </c>
      <c r="C27" s="888">
        <v>609326.78098000004</v>
      </c>
      <c r="D27" s="888">
        <v>630816.93251700001</v>
      </c>
      <c r="E27" s="888">
        <v>650373</v>
      </c>
      <c r="F27" s="888">
        <v>671597</v>
      </c>
      <c r="G27" s="889">
        <v>693817</v>
      </c>
      <c r="H27" s="879"/>
    </row>
    <row r="28" spans="1:8" ht="13.5" customHeight="1" x14ac:dyDescent="0.2">
      <c r="A28" s="880" t="s">
        <v>1034</v>
      </c>
      <c r="B28" s="881">
        <v>274564</v>
      </c>
      <c r="C28" s="881">
        <v>304478</v>
      </c>
      <c r="D28" s="881">
        <v>315284</v>
      </c>
      <c r="E28" s="881">
        <v>326473</v>
      </c>
      <c r="F28" s="881">
        <v>338059</v>
      </c>
      <c r="G28" s="882">
        <v>350056</v>
      </c>
      <c r="H28" s="879"/>
    </row>
    <row r="29" spans="1:8" ht="13.5" customHeight="1" x14ac:dyDescent="0.2">
      <c r="A29" s="880" t="s">
        <v>1035</v>
      </c>
      <c r="B29" s="881">
        <v>164707</v>
      </c>
      <c r="C29" s="881">
        <v>172162</v>
      </c>
      <c r="D29" s="881">
        <v>174738</v>
      </c>
      <c r="E29" s="881">
        <v>179980</v>
      </c>
      <c r="F29" s="881">
        <v>185380</v>
      </c>
      <c r="G29" s="882">
        <v>190941</v>
      </c>
      <c r="H29" s="879"/>
    </row>
    <row r="30" spans="1:8" ht="13.5" customHeight="1" x14ac:dyDescent="0.2">
      <c r="A30" s="880" t="s">
        <v>1036</v>
      </c>
      <c r="B30" s="881">
        <v>133448</v>
      </c>
      <c r="C30" s="881">
        <v>132686.78098000001</v>
      </c>
      <c r="D30" s="881">
        <v>140794.93251700001</v>
      </c>
      <c r="E30" s="881">
        <v>143920</v>
      </c>
      <c r="F30" s="881">
        <v>148158</v>
      </c>
      <c r="G30" s="882">
        <v>152820</v>
      </c>
      <c r="H30" s="879"/>
    </row>
    <row r="31" spans="1:8" ht="13.5" customHeight="1" x14ac:dyDescent="0.2">
      <c r="A31" s="876" t="s">
        <v>1037</v>
      </c>
      <c r="B31" s="888">
        <v>115259</v>
      </c>
      <c r="C31" s="888">
        <v>282460.57500000001</v>
      </c>
      <c r="D31" s="888">
        <v>425423</v>
      </c>
      <c r="E31" s="888">
        <v>335328</v>
      </c>
      <c r="F31" s="888">
        <v>292702</v>
      </c>
      <c r="G31" s="889">
        <v>304515</v>
      </c>
      <c r="H31" s="879"/>
    </row>
    <row r="32" spans="1:8" ht="13.5" customHeight="1" x14ac:dyDescent="0.2">
      <c r="A32" s="880" t="s">
        <v>1038</v>
      </c>
      <c r="B32" s="881">
        <v>39466</v>
      </c>
      <c r="C32" s="881">
        <v>0</v>
      </c>
      <c r="D32" s="881">
        <v>0</v>
      </c>
      <c r="E32" s="881">
        <v>0</v>
      </c>
      <c r="F32" s="881">
        <v>0</v>
      </c>
      <c r="G32" s="882">
        <v>0</v>
      </c>
      <c r="H32" s="879"/>
    </row>
    <row r="33" spans="1:9" ht="13.5" customHeight="1" x14ac:dyDescent="0.2">
      <c r="A33" s="880" t="s">
        <v>1039</v>
      </c>
      <c r="B33" s="884">
        <v>0</v>
      </c>
      <c r="C33" s="884">
        <v>169922</v>
      </c>
      <c r="D33" s="884">
        <v>204147</v>
      </c>
      <c r="E33" s="884">
        <v>160899</v>
      </c>
      <c r="F33" s="884">
        <v>113702</v>
      </c>
      <c r="G33" s="886">
        <v>120524</v>
      </c>
      <c r="H33" s="879"/>
    </row>
    <row r="34" spans="1:9" ht="13.5" customHeight="1" x14ac:dyDescent="0.2">
      <c r="A34" s="880" t="s">
        <v>882</v>
      </c>
      <c r="B34" s="884">
        <v>0</v>
      </c>
      <c r="C34" s="884">
        <v>38206</v>
      </c>
      <c r="D34" s="885">
        <v>147927</v>
      </c>
      <c r="E34" s="885">
        <v>102188</v>
      </c>
      <c r="F34" s="885">
        <v>107395</v>
      </c>
      <c r="G34" s="887">
        <v>112877</v>
      </c>
      <c r="H34" s="879"/>
    </row>
    <row r="35" spans="1:9" ht="13.5" customHeight="1" x14ac:dyDescent="0.2">
      <c r="A35" s="880" t="s">
        <v>1040</v>
      </c>
      <c r="B35" s="884">
        <v>73917</v>
      </c>
      <c r="C35" s="884">
        <v>72374.574999999997</v>
      </c>
      <c r="D35" s="884">
        <v>71500</v>
      </c>
      <c r="E35" s="884">
        <v>70724</v>
      </c>
      <c r="F35" s="884">
        <v>70088</v>
      </c>
      <c r="G35" s="886">
        <v>69597</v>
      </c>
      <c r="H35" s="879"/>
    </row>
    <row r="36" spans="1:9" ht="13.5" customHeight="1" x14ac:dyDescent="0.2">
      <c r="A36" s="880" t="s">
        <v>1041</v>
      </c>
      <c r="B36" s="884">
        <v>598</v>
      </c>
      <c r="C36" s="884">
        <v>743</v>
      </c>
      <c r="D36" s="884">
        <v>507</v>
      </c>
      <c r="E36" s="884">
        <v>507</v>
      </c>
      <c r="F36" s="884">
        <v>507</v>
      </c>
      <c r="G36" s="886">
        <v>507</v>
      </c>
      <c r="H36" s="879"/>
    </row>
    <row r="37" spans="1:9" ht="13.5" customHeight="1" x14ac:dyDescent="0.2">
      <c r="A37" s="890" t="s">
        <v>1042</v>
      </c>
      <c r="B37" s="884">
        <v>104</v>
      </c>
      <c r="C37" s="884">
        <v>104</v>
      </c>
      <c r="D37" s="884">
        <v>101</v>
      </c>
      <c r="E37" s="884">
        <v>101</v>
      </c>
      <c r="F37" s="884">
        <v>101</v>
      </c>
      <c r="G37" s="886">
        <v>101</v>
      </c>
      <c r="H37" s="879"/>
    </row>
    <row r="38" spans="1:9" ht="13.5" customHeight="1" x14ac:dyDescent="0.2">
      <c r="A38" s="890" t="s">
        <v>1043</v>
      </c>
      <c r="B38" s="884">
        <v>494</v>
      </c>
      <c r="C38" s="884">
        <v>639</v>
      </c>
      <c r="D38" s="884">
        <v>406</v>
      </c>
      <c r="E38" s="884">
        <v>406</v>
      </c>
      <c r="F38" s="884">
        <v>406</v>
      </c>
      <c r="G38" s="886">
        <v>406</v>
      </c>
      <c r="H38" s="879"/>
      <c r="I38" s="942" t="s">
        <v>1071</v>
      </c>
    </row>
    <row r="39" spans="1:9" ht="13.5" customHeight="1" x14ac:dyDescent="0.2">
      <c r="A39" s="880" t="s">
        <v>1044</v>
      </c>
      <c r="B39" s="884">
        <v>1186</v>
      </c>
      <c r="C39" s="884">
        <v>1021</v>
      </c>
      <c r="D39" s="884">
        <v>1010</v>
      </c>
      <c r="E39" s="884">
        <v>1010</v>
      </c>
      <c r="F39" s="884">
        <v>1010</v>
      </c>
      <c r="G39" s="886">
        <v>1010</v>
      </c>
      <c r="H39" s="879"/>
    </row>
    <row r="40" spans="1:9" ht="13.5" customHeight="1" x14ac:dyDescent="0.2">
      <c r="A40" s="880" t="s">
        <v>1045</v>
      </c>
      <c r="B40" s="884">
        <v>151</v>
      </c>
      <c r="C40" s="884">
        <v>190</v>
      </c>
      <c r="D40" s="884">
        <v>332</v>
      </c>
      <c r="E40" s="884">
        <v>0</v>
      </c>
      <c r="F40" s="884">
        <v>0</v>
      </c>
      <c r="G40" s="886">
        <v>0</v>
      </c>
      <c r="H40" s="879"/>
    </row>
    <row r="41" spans="1:9" ht="14.25" customHeight="1" x14ac:dyDescent="0.2">
      <c r="A41" s="880" t="s">
        <v>1046</v>
      </c>
      <c r="B41" s="884">
        <v>-59</v>
      </c>
      <c r="C41" s="884">
        <v>4</v>
      </c>
      <c r="D41" s="884">
        <v>0</v>
      </c>
      <c r="E41" s="884">
        <v>0</v>
      </c>
      <c r="F41" s="884">
        <v>0</v>
      </c>
      <c r="G41" s="886">
        <v>0</v>
      </c>
      <c r="H41" s="879"/>
    </row>
    <row r="42" spans="1:9" ht="13.5" customHeight="1" x14ac:dyDescent="0.2">
      <c r="A42" s="876" t="s">
        <v>1047</v>
      </c>
      <c r="B42" s="877">
        <v>6977809</v>
      </c>
      <c r="C42" s="877">
        <v>7275080</v>
      </c>
      <c r="D42" s="877">
        <v>8294355</v>
      </c>
      <c r="E42" s="877">
        <v>8307068</v>
      </c>
      <c r="F42" s="877">
        <v>8645560</v>
      </c>
      <c r="G42" s="878">
        <v>8996565</v>
      </c>
      <c r="H42" s="879"/>
    </row>
    <row r="43" spans="1:9" ht="13.5" customHeight="1" x14ac:dyDescent="0.2">
      <c r="A43" s="891" t="s">
        <v>241</v>
      </c>
      <c r="B43" s="877">
        <v>4592541</v>
      </c>
      <c r="C43" s="877">
        <v>4848745</v>
      </c>
      <c r="D43" s="877">
        <v>5678491</v>
      </c>
      <c r="E43" s="877">
        <v>5592496</v>
      </c>
      <c r="F43" s="877">
        <v>5810448</v>
      </c>
      <c r="G43" s="878">
        <v>6039513</v>
      </c>
      <c r="H43" s="879"/>
    </row>
    <row r="44" spans="1:9" ht="13.5" customHeight="1" x14ac:dyDescent="0.2">
      <c r="A44" s="883" t="s">
        <v>883</v>
      </c>
      <c r="B44" s="881">
        <v>4592541</v>
      </c>
      <c r="C44" s="881">
        <v>4804511</v>
      </c>
      <c r="D44" s="881">
        <v>5438764</v>
      </c>
      <c r="E44" s="881">
        <v>5592496</v>
      </c>
      <c r="F44" s="881">
        <v>5810448</v>
      </c>
      <c r="G44" s="882">
        <v>6039513</v>
      </c>
      <c r="H44" s="879"/>
    </row>
    <row r="45" spans="1:9" ht="13.5" customHeight="1" x14ac:dyDescent="0.2">
      <c r="A45" s="883" t="s">
        <v>1048</v>
      </c>
      <c r="B45" s="881">
        <v>4281100</v>
      </c>
      <c r="C45" s="881">
        <v>4556237</v>
      </c>
      <c r="D45" s="881">
        <v>5210553</v>
      </c>
      <c r="E45" s="881">
        <v>5350386</v>
      </c>
      <c r="F45" s="881">
        <v>5564216</v>
      </c>
      <c r="G45" s="882">
        <v>5788838</v>
      </c>
      <c r="H45" s="879"/>
    </row>
    <row r="46" spans="1:9" ht="13.5" customHeight="1" x14ac:dyDescent="0.2">
      <c r="A46" s="883" t="s">
        <v>1049</v>
      </c>
      <c r="B46" s="881">
        <v>311441</v>
      </c>
      <c r="C46" s="881">
        <v>248274</v>
      </c>
      <c r="D46" s="881">
        <v>228211</v>
      </c>
      <c r="E46" s="881">
        <v>242110</v>
      </c>
      <c r="F46" s="881">
        <v>246232</v>
      </c>
      <c r="G46" s="882">
        <v>250675</v>
      </c>
      <c r="H46" s="879"/>
    </row>
    <row r="47" spans="1:9" ht="13.5" customHeight="1" x14ac:dyDescent="0.2">
      <c r="A47" s="883" t="s">
        <v>884</v>
      </c>
      <c r="B47" s="881">
        <v>0</v>
      </c>
      <c r="C47" s="881">
        <v>44234</v>
      </c>
      <c r="D47" s="881">
        <v>239727</v>
      </c>
      <c r="E47" s="881">
        <v>0</v>
      </c>
      <c r="F47" s="881">
        <v>0</v>
      </c>
      <c r="G47" s="882">
        <v>0</v>
      </c>
      <c r="H47" s="879"/>
    </row>
    <row r="48" spans="1:9" ht="13.5" customHeight="1" x14ac:dyDescent="0.2">
      <c r="A48" s="891" t="s">
        <v>885</v>
      </c>
      <c r="B48" s="888">
        <v>2385268</v>
      </c>
      <c r="C48" s="888">
        <v>2426335</v>
      </c>
      <c r="D48" s="888">
        <v>2615864</v>
      </c>
      <c r="E48" s="888">
        <v>2714572</v>
      </c>
      <c r="F48" s="888">
        <v>2835112</v>
      </c>
      <c r="G48" s="889">
        <v>2957052</v>
      </c>
      <c r="H48" s="879"/>
    </row>
    <row r="49" spans="1:9" ht="13.5" customHeight="1" x14ac:dyDescent="0.2">
      <c r="A49" s="883" t="s">
        <v>883</v>
      </c>
      <c r="B49" s="881">
        <v>2385268</v>
      </c>
      <c r="C49" s="881">
        <v>2426335</v>
      </c>
      <c r="D49" s="881">
        <v>2615864</v>
      </c>
      <c r="E49" s="881">
        <v>2714572</v>
      </c>
      <c r="F49" s="881">
        <v>2835112</v>
      </c>
      <c r="G49" s="882">
        <v>2957052</v>
      </c>
      <c r="H49" s="879"/>
    </row>
    <row r="50" spans="1:9" ht="14.25" customHeight="1" x14ac:dyDescent="0.2">
      <c r="A50" s="890" t="s">
        <v>1050</v>
      </c>
      <c r="B50" s="884">
        <v>18526</v>
      </c>
      <c r="C50" s="884">
        <v>35457</v>
      </c>
      <c r="D50" s="884">
        <v>52241</v>
      </c>
      <c r="E50" s="884">
        <v>50824</v>
      </c>
      <c r="F50" s="884">
        <v>54664</v>
      </c>
      <c r="G50" s="886">
        <v>58930</v>
      </c>
      <c r="H50" s="879"/>
    </row>
    <row r="51" spans="1:9" ht="14.25" customHeight="1" x14ac:dyDescent="0.2">
      <c r="A51" s="892" t="s">
        <v>1051</v>
      </c>
      <c r="B51" s="893">
        <v>10969540</v>
      </c>
      <c r="C51" s="893">
        <v>10928027.187892994</v>
      </c>
      <c r="D51" s="893">
        <v>11267861.74827884</v>
      </c>
      <c r="E51" s="893">
        <v>11739612.211907946</v>
      </c>
      <c r="F51" s="893">
        <v>11634005.82335609</v>
      </c>
      <c r="G51" s="894">
        <v>12111685.167815983</v>
      </c>
      <c r="H51" s="879"/>
    </row>
    <row r="52" spans="1:9" ht="14.25" customHeight="1" x14ac:dyDescent="0.2">
      <c r="A52" s="892" t="s">
        <v>1052</v>
      </c>
      <c r="B52" s="893">
        <v>6977809</v>
      </c>
      <c r="C52" s="893">
        <v>7275080</v>
      </c>
      <c r="D52" s="893">
        <v>8294355</v>
      </c>
      <c r="E52" s="893">
        <v>8307068</v>
      </c>
      <c r="F52" s="893">
        <v>8645560</v>
      </c>
      <c r="G52" s="894">
        <v>8996565</v>
      </c>
      <c r="H52" s="879"/>
    </row>
    <row r="53" spans="1:9" ht="14.25" customHeight="1" thickBot="1" x14ac:dyDescent="0.25">
      <c r="A53" s="895" t="s">
        <v>1053</v>
      </c>
      <c r="B53" s="896">
        <v>17947349</v>
      </c>
      <c r="C53" s="896">
        <v>18203107.187892996</v>
      </c>
      <c r="D53" s="896">
        <v>19562216.748278841</v>
      </c>
      <c r="E53" s="896">
        <v>20046680.211907946</v>
      </c>
      <c r="F53" s="896">
        <v>20279565.823356092</v>
      </c>
      <c r="G53" s="897">
        <v>21108250.167815998</v>
      </c>
      <c r="H53" s="879"/>
    </row>
    <row r="54" spans="1:9" ht="16.5" customHeight="1" x14ac:dyDescent="0.2">
      <c r="A54" s="898" t="s">
        <v>1054</v>
      </c>
      <c r="D54" s="879"/>
      <c r="E54" s="879"/>
      <c r="F54" s="879"/>
      <c r="G54" s="879"/>
    </row>
    <row r="55" spans="1:9" x14ac:dyDescent="0.2">
      <c r="A55" s="898" t="s">
        <v>1055</v>
      </c>
      <c r="D55" s="879"/>
      <c r="E55" s="879"/>
      <c r="F55" s="879"/>
      <c r="G55" s="879"/>
    </row>
    <row r="56" spans="1:9" hidden="1" x14ac:dyDescent="0.2">
      <c r="B56" s="879"/>
      <c r="C56" s="879"/>
      <c r="D56" s="879"/>
      <c r="E56" s="879"/>
      <c r="F56" s="879"/>
      <c r="G56" s="879"/>
    </row>
    <row r="57" spans="1:9" s="867" customFormat="1" ht="12.75" hidden="1" thickBot="1" x14ac:dyDescent="0.25">
      <c r="A57" s="899" t="s">
        <v>1056</v>
      </c>
      <c r="B57" s="900">
        <v>69.108281000000005</v>
      </c>
      <c r="C57" s="900">
        <v>71.463024999999988</v>
      </c>
      <c r="D57" s="900">
        <v>72.986619182000013</v>
      </c>
      <c r="E57" s="900">
        <v>75.772547605788887</v>
      </c>
      <c r="F57" s="900">
        <v>79.462213491806693</v>
      </c>
      <c r="G57" s="901">
        <v>83.538507494006041</v>
      </c>
    </row>
    <row r="58" spans="1:9" x14ac:dyDescent="0.2">
      <c r="I58" s="942" t="s">
        <v>1072</v>
      </c>
    </row>
    <row r="60" spans="1:9" x14ac:dyDescent="0.2">
      <c r="A60" s="902" t="s">
        <v>1057</v>
      </c>
      <c r="B60" s="903">
        <v>2011</v>
      </c>
      <c r="C60" s="904">
        <v>2012</v>
      </c>
      <c r="D60" s="904" t="s">
        <v>0</v>
      </c>
      <c r="E60" s="904" t="s">
        <v>858</v>
      </c>
      <c r="F60" s="904" t="s">
        <v>859</v>
      </c>
      <c r="G60" s="905" t="s">
        <v>860</v>
      </c>
    </row>
    <row r="61" spans="1:9" x14ac:dyDescent="0.2">
      <c r="A61" s="906" t="s">
        <v>1058</v>
      </c>
      <c r="B61" s="907">
        <f t="shared" ref="B61:G61" si="0">B53/(B57*1000000)</f>
        <v>0.25969896429633377</v>
      </c>
      <c r="C61" s="907">
        <f t="shared" si="0"/>
        <v>0.2547206361316639</v>
      </c>
      <c r="D61" s="907">
        <f t="shared" si="0"/>
        <v>0.26802470052076727</v>
      </c>
      <c r="E61" s="907">
        <f t="shared" si="0"/>
        <v>0.2645638934591717</v>
      </c>
      <c r="F61" s="907">
        <f t="shared" si="0"/>
        <v>0.25521018018768266</v>
      </c>
      <c r="G61" s="908">
        <f t="shared" si="0"/>
        <v>0.25267688879084338</v>
      </c>
    </row>
    <row r="62" spans="1:9" x14ac:dyDescent="0.2">
      <c r="A62" s="909" t="s">
        <v>1059</v>
      </c>
      <c r="B62" s="910">
        <f t="shared" ref="B62:G62" si="1">(B53-B67)/(B57*1000000)</f>
        <v>0.25969896429633377</v>
      </c>
      <c r="C62" s="910">
        <f t="shared" si="1"/>
        <v>0.2547206361316639</v>
      </c>
      <c r="D62" s="910">
        <f t="shared" si="1"/>
        <v>0.26733964344372524</v>
      </c>
      <c r="E62" s="910">
        <f t="shared" si="1"/>
        <v>0.25865948593776189</v>
      </c>
      <c r="F62" s="910">
        <f t="shared" si="1"/>
        <v>0.25306239204410674</v>
      </c>
      <c r="G62" s="911">
        <f t="shared" si="1"/>
        <v>0.25053380525523139</v>
      </c>
    </row>
    <row r="63" spans="1:9" x14ac:dyDescent="0.2">
      <c r="A63" s="912" t="s">
        <v>1060</v>
      </c>
      <c r="B63" s="913">
        <f t="shared" ref="B63:C63" si="2">B61-B62</f>
        <v>0</v>
      </c>
      <c r="C63" s="913">
        <f t="shared" si="2"/>
        <v>0</v>
      </c>
      <c r="D63" s="913">
        <f>D61-D62</f>
        <v>6.8505707704202834E-4</v>
      </c>
      <c r="E63" s="913">
        <f t="shared" ref="E63:G63" si="3">E61-E62</f>
        <v>5.9044075214098046E-3</v>
      </c>
      <c r="F63" s="913">
        <f t="shared" si="3"/>
        <v>2.1477881435759127E-3</v>
      </c>
      <c r="G63" s="914">
        <f t="shared" si="3"/>
        <v>2.1430835356119893E-3</v>
      </c>
    </row>
    <row r="64" spans="1:9" x14ac:dyDescent="0.2">
      <c r="A64" s="915" t="s">
        <v>1061</v>
      </c>
      <c r="B64" s="916"/>
      <c r="C64" s="916"/>
      <c r="D64" s="917">
        <f>(D68+D69+D73)/(D57*1000000)</f>
        <v>6.8505707704202064E-4</v>
      </c>
      <c r="E64" s="917">
        <f>(E68+E69+E73)/(E57*1000000)</f>
        <v>3.7543016433865656E-3</v>
      </c>
      <c r="F64" s="917">
        <f>(F68+F69+F73)/(F57*1000000)</f>
        <v>0</v>
      </c>
      <c r="G64" s="918">
        <f>(G68+G69+G73)/(G57*1000000)</f>
        <v>0</v>
      </c>
    </row>
    <row r="65" spans="1:18" ht="13.5" customHeight="1" x14ac:dyDescent="0.2">
      <c r="A65" s="919" t="s">
        <v>1062</v>
      </c>
      <c r="B65" s="920"/>
      <c r="C65" s="920"/>
      <c r="D65" s="921">
        <f>(D71+D72+D70)/(D57*1000000)</f>
        <v>0</v>
      </c>
      <c r="E65" s="921">
        <f>(E71+E72+E70)/(E57*1000000)</f>
        <v>2.1501058780232073E-3</v>
      </c>
      <c r="F65" s="921">
        <f>(F71+F72+F70)/(F57*1000000)</f>
        <v>2.1477881435759084E-3</v>
      </c>
      <c r="G65" s="922">
        <f>(G71+G72+G70)/(G57*1000000)</f>
        <v>2.143083535611952E-3</v>
      </c>
    </row>
    <row r="66" spans="1:18" ht="13.5" customHeight="1" x14ac:dyDescent="0.2"/>
    <row r="67" spans="1:18" ht="13.5" customHeight="1" x14ac:dyDescent="0.2">
      <c r="A67" s="923" t="s">
        <v>1063</v>
      </c>
      <c r="B67" s="924">
        <f>SUM(B68:B72)</f>
        <v>0</v>
      </c>
      <c r="C67" s="924">
        <f t="shared" ref="C67" si="4">SUM(C68:C72)</f>
        <v>0</v>
      </c>
      <c r="D67" s="924">
        <f>SUM(D68:D73)</f>
        <v>50000</v>
      </c>
      <c r="E67" s="924">
        <f>SUM(E68:E73)</f>
        <v>447392</v>
      </c>
      <c r="F67" s="924">
        <f t="shared" ref="F67:G67" si="5">SUM(F68:F73)</f>
        <v>170668</v>
      </c>
      <c r="G67" s="925">
        <f t="shared" si="5"/>
        <v>179030</v>
      </c>
    </row>
    <row r="68" spans="1:18" ht="13.5" customHeight="1" x14ac:dyDescent="0.2">
      <c r="A68" s="926" t="s">
        <v>1064</v>
      </c>
      <c r="B68" s="927"/>
      <c r="C68" s="927"/>
      <c r="D68" s="928">
        <v>50000</v>
      </c>
      <c r="E68" s="928"/>
      <c r="F68" s="928"/>
      <c r="G68" s="928"/>
    </row>
    <row r="69" spans="1:18" ht="13.5" customHeight="1" x14ac:dyDescent="0.2">
      <c r="A69" s="916" t="s">
        <v>1065</v>
      </c>
      <c r="B69" s="929"/>
      <c r="C69" s="929"/>
      <c r="D69" s="930"/>
      <c r="E69" s="930">
        <v>250000</v>
      </c>
      <c r="F69" s="930"/>
      <c r="G69" s="930"/>
    </row>
    <row r="70" spans="1:18" ht="13.5" customHeight="1" x14ac:dyDescent="0.2">
      <c r="A70" s="916" t="s">
        <v>1066</v>
      </c>
      <c r="B70" s="929"/>
      <c r="C70" s="929"/>
      <c r="D70" s="931"/>
      <c r="E70" s="930">
        <v>78685</v>
      </c>
      <c r="F70" s="930">
        <v>82694</v>
      </c>
      <c r="G70" s="930">
        <v>86915</v>
      </c>
    </row>
    <row r="71" spans="1:18" ht="13.5" customHeight="1" x14ac:dyDescent="0.2">
      <c r="A71" s="916" t="s">
        <v>1067</v>
      </c>
      <c r="B71" s="929"/>
      <c r="C71" s="929"/>
      <c r="D71" s="930"/>
      <c r="E71" s="930">
        <v>-36525</v>
      </c>
      <c r="F71" s="930">
        <v>-38823</v>
      </c>
      <c r="G71" s="930">
        <v>-41022</v>
      </c>
    </row>
    <row r="72" spans="1:18" ht="13.5" customHeight="1" x14ac:dyDescent="0.2">
      <c r="A72" s="916" t="s">
        <v>913</v>
      </c>
      <c r="B72" s="929"/>
      <c r="C72" s="929"/>
      <c r="D72" s="930"/>
      <c r="E72" s="930">
        <v>120759</v>
      </c>
      <c r="F72" s="930">
        <v>126797</v>
      </c>
      <c r="G72" s="930">
        <v>133137</v>
      </c>
    </row>
    <row r="73" spans="1:18" ht="13.5" customHeight="1" x14ac:dyDescent="0.2">
      <c r="A73" s="932" t="s">
        <v>1068</v>
      </c>
      <c r="B73" s="920"/>
      <c r="C73" s="920"/>
      <c r="D73" s="932"/>
      <c r="E73" s="933">
        <v>34473</v>
      </c>
      <c r="F73" s="932"/>
      <c r="G73" s="932"/>
    </row>
    <row r="74" spans="1:18" ht="13.5" customHeight="1" x14ac:dyDescent="0.2"/>
    <row r="75" spans="1:18" ht="13.5" customHeight="1" x14ac:dyDescent="0.2"/>
    <row r="76" spans="1:18" ht="13.5" customHeight="1" x14ac:dyDescent="0.2"/>
    <row r="77" spans="1:18" ht="13.5" customHeight="1" x14ac:dyDescent="0.2"/>
    <row r="78" spans="1:18" ht="13.5" customHeight="1" x14ac:dyDescent="0.2"/>
    <row r="79" spans="1:18" ht="13.5" customHeight="1" x14ac:dyDescent="0.2">
      <c r="R79" s="934"/>
    </row>
    <row r="80" spans="1:18" ht="13.5" customHeight="1" x14ac:dyDescent="0.2"/>
    <row r="81" spans="2:21" ht="13.5" customHeight="1" x14ac:dyDescent="0.2"/>
    <row r="82" spans="2:21" ht="13.5" customHeight="1" x14ac:dyDescent="0.2">
      <c r="B82" s="879"/>
      <c r="C82" s="879"/>
      <c r="D82" s="879"/>
      <c r="E82" s="879"/>
      <c r="F82" s="879"/>
      <c r="G82" s="879"/>
    </row>
    <row r="83" spans="2:21" ht="13.5" customHeight="1" x14ac:dyDescent="0.2">
      <c r="B83" s="879"/>
      <c r="C83" s="879"/>
      <c r="D83" s="879"/>
      <c r="E83" s="879"/>
      <c r="F83" s="879"/>
      <c r="G83" s="879"/>
    </row>
    <row r="84" spans="2:21" ht="13.5" customHeight="1" x14ac:dyDescent="0.2">
      <c r="B84" s="879"/>
      <c r="C84" s="879"/>
      <c r="D84" s="879"/>
      <c r="E84" s="879"/>
      <c r="F84" s="879"/>
      <c r="G84" s="879"/>
    </row>
    <row r="85" spans="2:21" ht="27" customHeight="1" x14ac:dyDescent="0.2">
      <c r="B85" s="879"/>
      <c r="C85" s="879"/>
      <c r="D85" s="879"/>
      <c r="E85" s="879"/>
      <c r="F85" s="879"/>
      <c r="G85" s="879"/>
    </row>
    <row r="86" spans="2:21" ht="36" customHeight="1" x14ac:dyDescent="0.2">
      <c r="B86" s="879"/>
      <c r="C86" s="879"/>
      <c r="D86" s="879"/>
      <c r="E86" s="879"/>
      <c r="F86" s="879"/>
      <c r="G86" s="879"/>
    </row>
    <row r="87" spans="2:21" ht="47.25" customHeight="1" x14ac:dyDescent="0.2">
      <c r="B87" s="879"/>
      <c r="C87" s="879"/>
      <c r="D87" s="879"/>
      <c r="E87" s="879"/>
      <c r="F87" s="879"/>
      <c r="G87" s="879"/>
    </row>
    <row r="88" spans="2:21" ht="13.5" customHeight="1" x14ac:dyDescent="0.2">
      <c r="B88" s="879"/>
      <c r="C88" s="879"/>
      <c r="D88" s="879"/>
      <c r="E88" s="879"/>
      <c r="F88" s="879"/>
      <c r="G88" s="879"/>
    </row>
    <row r="89" spans="2:21" ht="13.5" customHeight="1" x14ac:dyDescent="0.2">
      <c r="B89" s="879"/>
      <c r="C89" s="879"/>
      <c r="D89" s="879"/>
      <c r="E89" s="879"/>
      <c r="F89" s="879"/>
      <c r="G89" s="879"/>
    </row>
    <row r="90" spans="2:21" ht="13.5" customHeight="1" x14ac:dyDescent="0.2">
      <c r="B90" s="879"/>
      <c r="C90" s="879"/>
      <c r="D90" s="879"/>
      <c r="E90" s="879"/>
      <c r="F90" s="879"/>
      <c r="G90" s="879"/>
    </row>
    <row r="91" spans="2:21" ht="13.5" customHeight="1" x14ac:dyDescent="0.2">
      <c r="B91" s="879"/>
      <c r="C91" s="879"/>
      <c r="D91" s="879"/>
      <c r="E91" s="879"/>
      <c r="F91" s="879"/>
      <c r="G91" s="879"/>
    </row>
    <row r="92" spans="2:21" ht="13.5" customHeight="1" x14ac:dyDescent="0.2">
      <c r="B92" s="879"/>
      <c r="C92" s="879"/>
      <c r="D92" s="879"/>
      <c r="E92" s="879"/>
      <c r="F92" s="879"/>
      <c r="G92" s="879"/>
    </row>
    <row r="93" spans="2:21" x14ac:dyDescent="0.2">
      <c r="B93" s="879"/>
      <c r="C93" s="879"/>
      <c r="D93" s="879"/>
      <c r="E93" s="879"/>
      <c r="F93" s="879"/>
      <c r="G93" s="879"/>
      <c r="U93" s="935"/>
    </row>
    <row r="94" spans="2:21" ht="21" customHeight="1" x14ac:dyDescent="0.2">
      <c r="B94" s="879"/>
      <c r="C94" s="879"/>
      <c r="D94" s="879"/>
      <c r="E94" s="879"/>
      <c r="F94" s="879"/>
      <c r="G94" s="879"/>
      <c r="U94" s="935"/>
    </row>
    <row r="95" spans="2:21" x14ac:dyDescent="0.2">
      <c r="B95" s="879"/>
      <c r="C95" s="879"/>
      <c r="D95" s="879"/>
      <c r="E95" s="879"/>
      <c r="F95" s="879"/>
      <c r="G95" s="879"/>
      <c r="U95" s="935"/>
    </row>
    <row r="96" spans="2:21" x14ac:dyDescent="0.2">
      <c r="B96" s="879"/>
      <c r="C96" s="879"/>
      <c r="D96" s="879"/>
      <c r="E96" s="879"/>
      <c r="F96" s="879"/>
      <c r="G96" s="879"/>
      <c r="U96" s="935"/>
    </row>
    <row r="97" spans="2:21" x14ac:dyDescent="0.2">
      <c r="B97" s="879"/>
      <c r="C97" s="879"/>
      <c r="D97" s="879"/>
      <c r="E97" s="879"/>
      <c r="F97" s="879"/>
      <c r="G97" s="879"/>
      <c r="U97" s="935"/>
    </row>
    <row r="98" spans="2:21" x14ac:dyDescent="0.2">
      <c r="B98" s="879"/>
      <c r="C98" s="879"/>
      <c r="D98" s="879"/>
      <c r="E98" s="879"/>
      <c r="F98" s="879"/>
      <c r="G98" s="879"/>
      <c r="U98" s="935"/>
    </row>
    <row r="99" spans="2:21" x14ac:dyDescent="0.2">
      <c r="B99" s="879"/>
      <c r="C99" s="879"/>
      <c r="D99" s="879"/>
      <c r="E99" s="879"/>
      <c r="F99" s="879"/>
      <c r="G99" s="879"/>
      <c r="U99" s="935"/>
    </row>
    <row r="100" spans="2:21" ht="13.5" customHeight="1" x14ac:dyDescent="0.2">
      <c r="B100" s="879"/>
      <c r="C100" s="879"/>
      <c r="D100" s="879"/>
      <c r="E100" s="879"/>
      <c r="F100" s="879"/>
      <c r="G100" s="879"/>
    </row>
    <row r="101" spans="2:21" ht="13.5" customHeight="1" x14ac:dyDescent="0.2">
      <c r="B101" s="879"/>
      <c r="C101" s="879"/>
      <c r="D101" s="879"/>
      <c r="E101" s="879"/>
      <c r="F101" s="879"/>
      <c r="G101" s="879"/>
    </row>
    <row r="102" spans="2:21" ht="13.5" customHeight="1" x14ac:dyDescent="0.2">
      <c r="B102" s="879"/>
      <c r="C102" s="879"/>
      <c r="D102" s="879"/>
      <c r="E102" s="879"/>
      <c r="F102" s="879"/>
      <c r="G102" s="879"/>
    </row>
    <row r="103" spans="2:21" ht="13.5" customHeight="1" x14ac:dyDescent="0.2">
      <c r="B103" s="879"/>
      <c r="C103" s="879"/>
      <c r="D103" s="879"/>
      <c r="E103" s="879"/>
      <c r="F103" s="879"/>
      <c r="G103" s="879"/>
    </row>
    <row r="104" spans="2:21" ht="13.5" customHeight="1" x14ac:dyDescent="0.2">
      <c r="B104" s="879"/>
      <c r="C104" s="879"/>
      <c r="D104" s="879"/>
      <c r="E104" s="879"/>
      <c r="F104" s="879"/>
      <c r="G104" s="879"/>
    </row>
    <row r="105" spans="2:21" ht="13.5" customHeight="1" x14ac:dyDescent="0.2">
      <c r="B105" s="879"/>
      <c r="C105" s="879"/>
      <c r="D105" s="879"/>
      <c r="E105" s="879"/>
      <c r="F105" s="879"/>
      <c r="G105" s="879"/>
    </row>
    <row r="106" spans="2:21" ht="13.5" customHeight="1" x14ac:dyDescent="0.2">
      <c r="B106" s="879"/>
      <c r="C106" s="879"/>
      <c r="D106" s="879"/>
      <c r="E106" s="879"/>
      <c r="F106" s="879"/>
      <c r="G106" s="879"/>
    </row>
    <row r="107" spans="2:21" x14ac:dyDescent="0.2">
      <c r="B107" s="879"/>
      <c r="C107" s="879"/>
      <c r="D107" s="879"/>
      <c r="E107" s="879"/>
      <c r="F107" s="879"/>
      <c r="G107" s="879"/>
    </row>
    <row r="108" spans="2:21" x14ac:dyDescent="0.2">
      <c r="B108" s="879"/>
      <c r="C108" s="879"/>
      <c r="D108" s="879"/>
      <c r="E108" s="879"/>
      <c r="F108" s="879"/>
      <c r="G108" s="879"/>
    </row>
    <row r="109" spans="2:21" x14ac:dyDescent="0.2">
      <c r="B109" s="879"/>
      <c r="C109" s="879"/>
      <c r="D109" s="879"/>
      <c r="E109" s="879"/>
      <c r="F109" s="879"/>
      <c r="G109" s="879"/>
    </row>
    <row r="110" spans="2:21" x14ac:dyDescent="0.2">
      <c r="B110" s="879"/>
      <c r="C110" s="879"/>
      <c r="D110" s="879"/>
      <c r="E110" s="879"/>
      <c r="F110" s="879"/>
      <c r="G110" s="879"/>
    </row>
    <row r="111" spans="2:21" x14ac:dyDescent="0.2">
      <c r="B111" s="879"/>
      <c r="C111" s="879"/>
      <c r="D111" s="879"/>
      <c r="E111" s="879"/>
      <c r="F111" s="879"/>
      <c r="G111" s="879"/>
    </row>
    <row r="112" spans="2:21" x14ac:dyDescent="0.2">
      <c r="B112" s="879"/>
      <c r="C112" s="879"/>
      <c r="D112" s="879"/>
      <c r="E112" s="879"/>
      <c r="F112" s="879"/>
      <c r="G112" s="879"/>
    </row>
    <row r="113" spans="2:7" x14ac:dyDescent="0.2">
      <c r="B113" s="879"/>
      <c r="C113" s="879"/>
      <c r="D113" s="879"/>
      <c r="E113" s="879"/>
      <c r="F113" s="879"/>
      <c r="G113" s="879"/>
    </row>
    <row r="114" spans="2:7" x14ac:dyDescent="0.2">
      <c r="B114" s="879"/>
      <c r="C114" s="879"/>
      <c r="D114" s="879"/>
      <c r="E114" s="879"/>
      <c r="F114" s="879"/>
      <c r="G114" s="879"/>
    </row>
    <row r="115" spans="2:7" x14ac:dyDescent="0.2">
      <c r="B115" s="879"/>
      <c r="C115" s="879"/>
      <c r="D115" s="879"/>
      <c r="E115" s="879"/>
      <c r="F115" s="879"/>
      <c r="G115" s="879"/>
    </row>
    <row r="116" spans="2:7" x14ac:dyDescent="0.2">
      <c r="B116" s="879"/>
      <c r="C116" s="879"/>
      <c r="D116" s="879"/>
      <c r="E116" s="879"/>
      <c r="F116" s="879"/>
      <c r="G116" s="879"/>
    </row>
    <row r="117" spans="2:7" x14ac:dyDescent="0.2">
      <c r="B117" s="879"/>
      <c r="C117" s="879"/>
      <c r="D117" s="879"/>
      <c r="E117" s="879"/>
      <c r="F117" s="879"/>
      <c r="G117" s="879"/>
    </row>
    <row r="118" spans="2:7" x14ac:dyDescent="0.2">
      <c r="B118" s="879"/>
      <c r="C118" s="879"/>
      <c r="D118" s="879"/>
      <c r="E118" s="879"/>
      <c r="F118" s="879"/>
      <c r="G118" s="879"/>
    </row>
    <row r="119" spans="2:7" x14ac:dyDescent="0.2">
      <c r="B119" s="879"/>
      <c r="C119" s="879"/>
      <c r="D119" s="879"/>
      <c r="E119" s="879"/>
      <c r="F119" s="879"/>
      <c r="G119" s="879"/>
    </row>
    <row r="120" spans="2:7" x14ac:dyDescent="0.2">
      <c r="B120" s="879"/>
      <c r="C120" s="879"/>
      <c r="D120" s="879"/>
      <c r="E120" s="879"/>
      <c r="F120" s="879"/>
      <c r="G120" s="879"/>
    </row>
    <row r="121" spans="2:7" x14ac:dyDescent="0.2">
      <c r="B121" s="879"/>
      <c r="C121" s="879"/>
      <c r="D121" s="879"/>
      <c r="E121" s="879"/>
      <c r="F121" s="879"/>
      <c r="G121" s="879"/>
    </row>
    <row r="122" spans="2:7" x14ac:dyDescent="0.2">
      <c r="B122" s="879"/>
      <c r="C122" s="879"/>
      <c r="D122" s="879"/>
      <c r="E122" s="879"/>
      <c r="F122" s="879"/>
      <c r="G122" s="879"/>
    </row>
    <row r="123" spans="2:7" x14ac:dyDescent="0.2">
      <c r="B123" s="879"/>
      <c r="C123" s="879"/>
      <c r="D123" s="879"/>
      <c r="E123" s="879"/>
      <c r="F123" s="879"/>
      <c r="G123" s="879"/>
    </row>
    <row r="124" spans="2:7" x14ac:dyDescent="0.2">
      <c r="B124" s="879"/>
      <c r="C124" s="879"/>
      <c r="D124" s="879"/>
      <c r="E124" s="879"/>
      <c r="F124" s="879"/>
      <c r="G124" s="879"/>
    </row>
    <row r="125" spans="2:7" x14ac:dyDescent="0.2">
      <c r="B125" s="879"/>
      <c r="C125" s="879"/>
      <c r="D125" s="879"/>
      <c r="E125" s="879"/>
      <c r="F125" s="879"/>
      <c r="G125" s="879"/>
    </row>
    <row r="126" spans="2:7" x14ac:dyDescent="0.2">
      <c r="B126" s="879"/>
      <c r="C126" s="879"/>
      <c r="D126" s="879"/>
      <c r="E126" s="879"/>
      <c r="F126" s="879"/>
      <c r="G126" s="879"/>
    </row>
    <row r="127" spans="2:7" x14ac:dyDescent="0.2">
      <c r="B127" s="879"/>
      <c r="C127" s="879"/>
      <c r="D127" s="879"/>
      <c r="E127" s="879"/>
      <c r="F127" s="879"/>
      <c r="G127" s="879"/>
    </row>
    <row r="128" spans="2:7" x14ac:dyDescent="0.2">
      <c r="B128" s="879"/>
      <c r="C128" s="879"/>
      <c r="D128" s="879"/>
      <c r="E128" s="879"/>
      <c r="F128" s="879"/>
      <c r="G128" s="879"/>
    </row>
    <row r="129" spans="2:7" x14ac:dyDescent="0.2">
      <c r="B129" s="879"/>
      <c r="C129" s="879"/>
      <c r="D129" s="879"/>
      <c r="E129" s="879"/>
      <c r="F129" s="879"/>
      <c r="G129" s="879"/>
    </row>
    <row r="130" spans="2:7" x14ac:dyDescent="0.2">
      <c r="B130" s="879"/>
      <c r="C130" s="879"/>
      <c r="D130" s="879"/>
      <c r="E130" s="879"/>
      <c r="F130" s="879"/>
      <c r="G130" s="879"/>
    </row>
    <row r="131" spans="2:7" x14ac:dyDescent="0.2">
      <c r="B131" s="879"/>
      <c r="C131" s="879"/>
      <c r="D131" s="879"/>
      <c r="E131" s="879"/>
      <c r="F131" s="879"/>
      <c r="G131" s="879"/>
    </row>
  </sheetData>
  <mergeCells count="1">
    <mergeCell ref="D3:G3"/>
  </mergeCells>
  <pageMargins left="0.7" right="0.7" top="0.75" bottom="0.75" header="0.3" footer="0.3"/>
  <pageSetup paperSize="9" scale="69" orientation="portrait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/>
  </sheetViews>
  <sheetFormatPr defaultRowHeight="15" x14ac:dyDescent="0.25"/>
  <cols>
    <col min="1" max="1" width="17.5703125" bestFit="1" customWidth="1"/>
  </cols>
  <sheetData>
    <row r="1" spans="1:12" x14ac:dyDescent="0.25">
      <c r="A1" s="730" t="s">
        <v>299</v>
      </c>
      <c r="B1" s="568">
        <v>2014</v>
      </c>
      <c r="C1" s="123"/>
      <c r="E1" s="320" t="s">
        <v>922</v>
      </c>
    </row>
    <row r="2" spans="1:12" x14ac:dyDescent="0.25">
      <c r="A2" s="569" t="s">
        <v>302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x14ac:dyDescent="0.25">
      <c r="A3" s="123" t="s">
        <v>327</v>
      </c>
      <c r="B3" s="566">
        <v>1275821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x14ac:dyDescent="0.25">
      <c r="A4" s="123" t="s">
        <v>671</v>
      </c>
      <c r="B4" s="566">
        <v>1504758.2085129186</v>
      </c>
      <c r="C4" s="566">
        <f>B4-B3</f>
        <v>228937.20851291856</v>
      </c>
      <c r="D4" s="123"/>
      <c r="E4" s="123"/>
      <c r="F4" s="123"/>
      <c r="G4" s="123"/>
      <c r="H4" s="123"/>
      <c r="I4" s="123"/>
      <c r="J4" s="123"/>
      <c r="K4" s="123"/>
      <c r="L4" s="123"/>
    </row>
    <row r="5" spans="1:12" x14ac:dyDescent="0.25">
      <c r="A5" s="123"/>
      <c r="B5" s="566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x14ac:dyDescent="0.25">
      <c r="A6" s="569" t="s">
        <v>335</v>
      </c>
      <c r="B6" s="566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25">
      <c r="A7" s="123" t="s">
        <v>327</v>
      </c>
      <c r="B7" s="566">
        <v>874228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x14ac:dyDescent="0.25">
      <c r="A8" s="123" t="s">
        <v>671</v>
      </c>
      <c r="B8" s="566">
        <v>1027335.5470977474</v>
      </c>
      <c r="C8" s="566">
        <f>B8-B7</f>
        <v>153107.54709774745</v>
      </c>
      <c r="D8" s="123"/>
      <c r="E8" s="123"/>
      <c r="F8" s="123"/>
      <c r="G8" s="123"/>
      <c r="H8" s="123"/>
      <c r="I8" s="123"/>
      <c r="J8" s="123"/>
      <c r="K8" s="123"/>
      <c r="L8" s="123"/>
    </row>
    <row r="9" spans="1:12" x14ac:dyDescent="0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12" x14ac:dyDescent="0.25">
      <c r="A10" s="569" t="s">
        <v>55</v>
      </c>
      <c r="B10" s="568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2" x14ac:dyDescent="0.25">
      <c r="A11" s="123" t="s">
        <v>327</v>
      </c>
      <c r="B11" s="566">
        <v>750578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x14ac:dyDescent="0.25">
      <c r="A12" s="123" t="s">
        <v>671</v>
      </c>
      <c r="B12" s="794">
        <f>B11</f>
        <v>750578</v>
      </c>
      <c r="C12" s="794">
        <f>B12-B11</f>
        <v>0</v>
      </c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2" x14ac:dyDescent="0.2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2" x14ac:dyDescent="0.2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12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 x14ac:dyDescent="0.25"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12" x14ac:dyDescent="0.25">
      <c r="A17" s="730" t="s">
        <v>538</v>
      </c>
      <c r="B17" s="568">
        <v>2014</v>
      </c>
      <c r="C17" s="123"/>
      <c r="D17" s="123"/>
      <c r="E17" s="320" t="s">
        <v>923</v>
      </c>
      <c r="F17" s="123"/>
      <c r="G17" s="123"/>
      <c r="H17" s="123"/>
      <c r="I17" s="123"/>
      <c r="J17" s="123"/>
      <c r="K17" s="123"/>
      <c r="L17" s="123"/>
    </row>
    <row r="18" spans="1:12" x14ac:dyDescent="0.25">
      <c r="A18" s="569" t="s">
        <v>302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 x14ac:dyDescent="0.25">
      <c r="A19" s="123" t="s">
        <v>327</v>
      </c>
      <c r="B19" s="566">
        <v>334222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2" x14ac:dyDescent="0.25">
      <c r="A20" s="123" t="s">
        <v>671</v>
      </c>
      <c r="B20" s="566">
        <v>407304.13082080183</v>
      </c>
      <c r="C20" s="566">
        <f>B20-B19</f>
        <v>73082.130820801831</v>
      </c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x14ac:dyDescent="0.25">
      <c r="A21" s="123"/>
      <c r="B21" s="566"/>
      <c r="C21" s="123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2" x14ac:dyDescent="0.25">
      <c r="A22" s="569" t="s">
        <v>672</v>
      </c>
      <c r="B22" s="568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x14ac:dyDescent="0.25">
      <c r="A23" s="123" t="s">
        <v>327</v>
      </c>
      <c r="B23" s="566">
        <v>201226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1:12" x14ac:dyDescent="0.25">
      <c r="A24" s="123" t="s">
        <v>671</v>
      </c>
      <c r="B24" s="566">
        <v>214550.72057801328</v>
      </c>
      <c r="C24" s="566">
        <f>B24-B23</f>
        <v>13324.720578013279</v>
      </c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x14ac:dyDescent="0.25">
      <c r="A25" s="123"/>
      <c r="B25" s="566"/>
      <c r="C25" s="566"/>
      <c r="D25" s="123"/>
      <c r="E25" s="123"/>
      <c r="F25" s="123"/>
      <c r="G25" s="123"/>
      <c r="H25" s="123"/>
      <c r="I25" s="123"/>
      <c r="J25" s="123"/>
      <c r="K25" s="123"/>
      <c r="L25" s="123"/>
    </row>
    <row r="26" spans="1:12" x14ac:dyDescent="0.25">
      <c r="A26" s="569" t="s">
        <v>55</v>
      </c>
      <c r="B26" s="566"/>
      <c r="C26" s="566"/>
      <c r="D26" s="123"/>
      <c r="E26" s="123"/>
      <c r="F26" s="123"/>
      <c r="G26" s="123"/>
      <c r="H26" s="123"/>
      <c r="I26" s="123"/>
      <c r="J26" s="123"/>
      <c r="K26" s="123"/>
      <c r="L26" s="123"/>
    </row>
    <row r="27" spans="1:12" x14ac:dyDescent="0.25">
      <c r="A27" s="123" t="s">
        <v>327</v>
      </c>
      <c r="B27" s="566">
        <v>111400</v>
      </c>
      <c r="C27" s="566"/>
      <c r="D27" s="123"/>
      <c r="E27" s="123"/>
      <c r="F27" s="123"/>
      <c r="G27" s="123"/>
      <c r="H27" s="123"/>
      <c r="I27" s="123"/>
      <c r="J27" s="123"/>
      <c r="K27" s="123"/>
      <c r="L27" s="123"/>
    </row>
    <row r="28" spans="1:12" x14ac:dyDescent="0.25">
      <c r="A28" s="123" t="s">
        <v>671</v>
      </c>
      <c r="B28" s="566">
        <v>123034.49249203126</v>
      </c>
      <c r="C28" s="566">
        <f t="shared" ref="C28" si="0">B28-B27</f>
        <v>11634.492492031262</v>
      </c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 x14ac:dyDescent="0.2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12" x14ac:dyDescent="0.2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x14ac:dyDescent="0.2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12" x14ac:dyDescent="0.2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spans="1:12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1:12" x14ac:dyDescent="0.2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</row>
    <row r="35" spans="1:12" x14ac:dyDescent="0.2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</row>
    <row r="36" spans="1:12" x14ac:dyDescent="0.2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1:12" x14ac:dyDescent="0.2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1:12" x14ac:dyDescent="0.2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</row>
    <row r="39" spans="1:12" x14ac:dyDescent="0.2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1:12" x14ac:dyDescent="0.2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x14ac:dyDescent="0.25">
      <c r="D41" s="123"/>
      <c r="E41" s="123"/>
      <c r="F41" s="123"/>
      <c r="G41" s="123"/>
      <c r="H41" s="123"/>
      <c r="I41" s="123"/>
      <c r="J41" s="123"/>
      <c r="K41" s="123"/>
      <c r="L41" s="123"/>
    </row>
  </sheetData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workbookViewId="0">
      <selection sqref="A1:C1"/>
    </sheetView>
  </sheetViews>
  <sheetFormatPr defaultRowHeight="15" x14ac:dyDescent="0.25"/>
  <cols>
    <col min="1" max="1" width="31.42578125" bestFit="1" customWidth="1"/>
    <col min="2" max="2" width="14" bestFit="1" customWidth="1"/>
    <col min="3" max="3" width="13.28515625" bestFit="1" customWidth="1"/>
  </cols>
  <sheetData>
    <row r="1" spans="1:3" x14ac:dyDescent="0.25">
      <c r="A1" s="1057" t="s">
        <v>924</v>
      </c>
      <c r="B1" s="1057"/>
      <c r="C1" s="1057"/>
    </row>
    <row r="2" spans="1:3" x14ac:dyDescent="0.25">
      <c r="A2" s="564" t="s">
        <v>925</v>
      </c>
      <c r="B2" s="123" t="s">
        <v>355</v>
      </c>
      <c r="C2" s="123" t="s">
        <v>335</v>
      </c>
    </row>
    <row r="3" spans="1:3" x14ac:dyDescent="0.25">
      <c r="A3" s="123" t="s">
        <v>673</v>
      </c>
      <c r="B3" s="570">
        <f>'T26'!G6</f>
        <v>-3.8739544581678352E-2</v>
      </c>
      <c r="C3" s="570">
        <f>'T26'!G7</f>
        <v>-7.5142762414549771E-2</v>
      </c>
    </row>
    <row r="4" spans="1:3" x14ac:dyDescent="0.25">
      <c r="A4" s="123" t="s">
        <v>674</v>
      </c>
      <c r="B4" s="570">
        <f>'T26'!H6</f>
        <v>8.4128046670612022E-2</v>
      </c>
      <c r="C4" s="570">
        <f>'T26'!H7</f>
        <v>0.10517105360910084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Normal="100" workbookViewId="0"/>
  </sheetViews>
  <sheetFormatPr defaultRowHeight="12.75" x14ac:dyDescent="0.2"/>
  <cols>
    <col min="1" max="1" width="15.28515625" style="237" customWidth="1"/>
    <col min="2" max="13" width="6" style="487" customWidth="1"/>
    <col min="14" max="14" width="9.140625" style="237"/>
    <col min="15" max="16384" width="9.140625" style="486"/>
  </cols>
  <sheetData>
    <row r="1" spans="1:13" x14ac:dyDescent="0.2">
      <c r="A1" s="492" t="s">
        <v>544</v>
      </c>
    </row>
    <row r="2" spans="1:13" x14ac:dyDescent="0.2">
      <c r="A2" s="491"/>
      <c r="C2" s="488" t="s">
        <v>529</v>
      </c>
      <c r="D2" s="488"/>
      <c r="E2" s="488"/>
      <c r="F2" s="489" t="s">
        <v>530</v>
      </c>
      <c r="G2" s="489"/>
      <c r="H2" s="488"/>
      <c r="I2" s="488" t="s">
        <v>531</v>
      </c>
      <c r="J2" s="488"/>
      <c r="K2" s="488"/>
      <c r="L2" s="488" t="s">
        <v>532</v>
      </c>
    </row>
    <row r="3" spans="1:13" x14ac:dyDescent="0.2">
      <c r="A3" s="237" t="s">
        <v>533</v>
      </c>
      <c r="B3" s="490">
        <v>21.240614414492157</v>
      </c>
      <c r="C3" s="490">
        <v>21.240614414492157</v>
      </c>
      <c r="D3" s="490">
        <v>21.240614414492157</v>
      </c>
      <c r="E3" s="490"/>
      <c r="F3" s="490"/>
      <c r="G3" s="490"/>
      <c r="H3" s="490"/>
      <c r="I3" s="490"/>
      <c r="J3" s="490"/>
      <c r="K3" s="490"/>
      <c r="L3" s="490"/>
      <c r="M3" s="490"/>
    </row>
    <row r="4" spans="1:13" x14ac:dyDescent="0.2">
      <c r="A4" s="237" t="s">
        <v>534</v>
      </c>
      <c r="B4" s="490"/>
      <c r="C4" s="490"/>
      <c r="D4" s="490"/>
      <c r="E4" s="490">
        <v>45.830540916362089</v>
      </c>
      <c r="F4" s="490">
        <v>45.830540916362089</v>
      </c>
      <c r="G4" s="490">
        <v>45.830540916362089</v>
      </c>
      <c r="H4" s="490"/>
      <c r="I4" s="490"/>
      <c r="J4" s="490"/>
      <c r="K4" s="490"/>
      <c r="L4" s="490"/>
      <c r="M4" s="490"/>
    </row>
    <row r="5" spans="1:13" x14ac:dyDescent="0.2">
      <c r="A5" s="237" t="s">
        <v>535</v>
      </c>
      <c r="B5" s="490"/>
      <c r="C5" s="490"/>
      <c r="D5" s="490"/>
      <c r="E5" s="490"/>
      <c r="F5" s="490"/>
      <c r="G5" s="490"/>
      <c r="H5" s="490">
        <v>67.285988956017775</v>
      </c>
      <c r="I5" s="490">
        <v>67.285988956017775</v>
      </c>
      <c r="J5" s="490">
        <v>67.285988956017775</v>
      </c>
      <c r="K5" s="490"/>
      <c r="L5" s="490"/>
      <c r="M5" s="490"/>
    </row>
    <row r="6" spans="1:13" x14ac:dyDescent="0.2">
      <c r="A6" s="237" t="s">
        <v>536</v>
      </c>
      <c r="B6" s="490"/>
      <c r="C6" s="490"/>
      <c r="D6" s="490"/>
      <c r="E6" s="490"/>
      <c r="F6" s="490"/>
      <c r="G6" s="490"/>
      <c r="H6" s="490"/>
      <c r="I6" s="490"/>
      <c r="J6" s="490"/>
      <c r="K6" s="490">
        <v>100</v>
      </c>
      <c r="L6" s="490">
        <v>100</v>
      </c>
      <c r="M6" s="490">
        <v>100</v>
      </c>
    </row>
    <row r="7" spans="1:13" x14ac:dyDescent="0.2">
      <c r="A7" s="237" t="s">
        <v>324</v>
      </c>
      <c r="B7" s="490"/>
      <c r="C7" s="490"/>
      <c r="D7" s="490"/>
      <c r="E7" s="490">
        <v>58.806163163411661</v>
      </c>
      <c r="F7" s="490"/>
      <c r="G7" s="490"/>
      <c r="H7" s="490"/>
      <c r="I7" s="490"/>
      <c r="J7" s="490"/>
      <c r="K7" s="490"/>
      <c r="L7" s="490"/>
      <c r="M7" s="490"/>
    </row>
    <row r="8" spans="1:13" x14ac:dyDescent="0.2">
      <c r="A8" s="237" t="s">
        <v>537</v>
      </c>
      <c r="B8" s="490"/>
      <c r="C8" s="490"/>
      <c r="D8" s="490"/>
      <c r="E8" s="490"/>
      <c r="F8" s="490">
        <v>45.825296339710818</v>
      </c>
      <c r="G8" s="490"/>
      <c r="H8" s="490"/>
      <c r="I8" s="490"/>
      <c r="J8" s="490"/>
      <c r="K8" s="490"/>
      <c r="L8" s="490"/>
      <c r="M8" s="490"/>
    </row>
    <row r="9" spans="1:13" x14ac:dyDescent="0.2">
      <c r="A9" s="237" t="s">
        <v>543</v>
      </c>
      <c r="B9" s="490"/>
      <c r="C9" s="490"/>
      <c r="D9" s="490"/>
      <c r="E9" s="490"/>
      <c r="F9" s="490"/>
      <c r="G9" s="490">
        <v>65.786698916124323</v>
      </c>
      <c r="H9" s="490"/>
      <c r="I9" s="490"/>
      <c r="J9" s="490"/>
      <c r="K9" s="490"/>
      <c r="L9" s="490"/>
      <c r="M9" s="490"/>
    </row>
    <row r="10" spans="1:13" x14ac:dyDescent="0.2"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</row>
    <row r="11" spans="1:13" x14ac:dyDescent="0.2"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</row>
    <row r="12" spans="1:13" x14ac:dyDescent="0.2"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</row>
    <row r="13" spans="1:13" x14ac:dyDescent="0.2"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</row>
    <row r="14" spans="1:13" x14ac:dyDescent="0.2"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</row>
    <row r="15" spans="1:13" x14ac:dyDescent="0.2"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</row>
    <row r="16" spans="1:13" x14ac:dyDescent="0.2">
      <c r="A16" s="492" t="s">
        <v>545</v>
      </c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</row>
    <row r="17" spans="1:13" x14ac:dyDescent="0.2">
      <c r="A17" s="491"/>
      <c r="C17" s="488" t="s">
        <v>529</v>
      </c>
      <c r="D17" s="488"/>
      <c r="E17" s="488"/>
      <c r="F17" s="489" t="s">
        <v>530</v>
      </c>
      <c r="G17" s="489"/>
      <c r="H17" s="488"/>
      <c r="I17" s="488" t="s">
        <v>531</v>
      </c>
      <c r="J17" s="488"/>
      <c r="K17" s="488"/>
      <c r="L17" s="488" t="s">
        <v>532</v>
      </c>
    </row>
    <row r="18" spans="1:13" x14ac:dyDescent="0.2">
      <c r="A18" s="237" t="s">
        <v>533</v>
      </c>
      <c r="B18" s="490">
        <v>17.807935997572486</v>
      </c>
      <c r="C18" s="490">
        <v>17.807935997572486</v>
      </c>
      <c r="D18" s="490">
        <v>17.807935997572486</v>
      </c>
      <c r="E18" s="490"/>
      <c r="F18" s="490"/>
      <c r="G18" s="490"/>
      <c r="H18" s="490"/>
      <c r="I18" s="490"/>
      <c r="J18" s="490"/>
      <c r="K18" s="490"/>
      <c r="L18" s="490"/>
      <c r="M18" s="490"/>
    </row>
    <row r="19" spans="1:13" x14ac:dyDescent="0.2">
      <c r="A19" s="237" t="s">
        <v>534</v>
      </c>
      <c r="B19" s="490"/>
      <c r="C19" s="490"/>
      <c r="D19" s="490"/>
      <c r="E19" s="490">
        <v>41.8789975486049</v>
      </c>
      <c r="F19" s="490">
        <v>41.8789975486049</v>
      </c>
      <c r="G19" s="490">
        <v>41.8789975486049</v>
      </c>
      <c r="H19" s="490"/>
      <c r="I19" s="490"/>
      <c r="J19" s="490"/>
      <c r="K19" s="490"/>
      <c r="L19" s="490"/>
      <c r="M19" s="490"/>
    </row>
    <row r="20" spans="1:13" x14ac:dyDescent="0.2">
      <c r="A20" s="237" t="s">
        <v>535</v>
      </c>
      <c r="B20" s="490"/>
      <c r="C20" s="490"/>
      <c r="D20" s="490"/>
      <c r="E20" s="490"/>
      <c r="F20" s="490"/>
      <c r="G20" s="490"/>
      <c r="H20" s="490">
        <v>65.786570972107882</v>
      </c>
      <c r="I20" s="490">
        <v>65.786570972107882</v>
      </c>
      <c r="J20" s="490">
        <v>65.786570972107882</v>
      </c>
      <c r="K20" s="490"/>
      <c r="L20" s="490"/>
      <c r="M20" s="490"/>
    </row>
    <row r="21" spans="1:13" x14ac:dyDescent="0.2">
      <c r="A21" s="237" t="s">
        <v>536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>
        <v>100</v>
      </c>
      <c r="L21" s="490">
        <v>100</v>
      </c>
      <c r="M21" s="490">
        <v>100</v>
      </c>
    </row>
    <row r="22" spans="1:13" x14ac:dyDescent="0.2">
      <c r="A22" s="237" t="s">
        <v>324</v>
      </c>
      <c r="B22" s="490"/>
      <c r="C22" s="490"/>
      <c r="D22" s="490"/>
      <c r="E22" s="490">
        <v>49.389994638017562</v>
      </c>
      <c r="F22" s="490"/>
      <c r="G22" s="490"/>
      <c r="H22" s="490"/>
      <c r="I22" s="490"/>
      <c r="J22" s="490"/>
      <c r="K22" s="490"/>
      <c r="L22" s="490"/>
      <c r="M22" s="490"/>
    </row>
    <row r="23" spans="1:13" x14ac:dyDescent="0.2">
      <c r="A23" s="237" t="s">
        <v>537</v>
      </c>
      <c r="B23" s="490"/>
      <c r="C23" s="490"/>
      <c r="D23" s="490"/>
      <c r="E23" s="490"/>
      <c r="F23" s="490">
        <v>41.875692714341639</v>
      </c>
      <c r="G23" s="490"/>
      <c r="H23" s="490"/>
      <c r="I23" s="490"/>
      <c r="J23" s="490"/>
      <c r="K23" s="490"/>
      <c r="L23" s="490"/>
      <c r="M23" s="490"/>
    </row>
    <row r="24" spans="1:13" x14ac:dyDescent="0.2">
      <c r="A24" s="237" t="s">
        <v>543</v>
      </c>
      <c r="B24" s="490"/>
      <c r="C24" s="490"/>
      <c r="D24" s="490"/>
      <c r="E24" s="490"/>
      <c r="F24" s="490"/>
      <c r="G24" s="490">
        <v>47.34763707541741</v>
      </c>
      <c r="H24" s="490"/>
      <c r="I24" s="490"/>
      <c r="J24" s="490"/>
      <c r="K24" s="490"/>
      <c r="L24" s="490"/>
      <c r="M24" s="490"/>
    </row>
    <row r="25" spans="1:13" x14ac:dyDescent="0.2"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</row>
    <row r="26" spans="1:13" x14ac:dyDescent="0.2"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</row>
    <row r="27" spans="1:13" x14ac:dyDescent="0.2"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</row>
    <row r="28" spans="1:13" x14ac:dyDescent="0.2"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</row>
    <row r="29" spans="1:13" x14ac:dyDescent="0.2"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</row>
    <row r="30" spans="1:13" x14ac:dyDescent="0.2"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</row>
    <row r="31" spans="1:13" x14ac:dyDescent="0.2">
      <c r="A31" s="492" t="s">
        <v>547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</row>
    <row r="32" spans="1:13" x14ac:dyDescent="0.2">
      <c r="A32" s="491"/>
      <c r="C32" s="488" t="s">
        <v>529</v>
      </c>
      <c r="D32" s="488"/>
      <c r="E32" s="488"/>
      <c r="F32" s="489" t="s">
        <v>530</v>
      </c>
      <c r="G32" s="489"/>
      <c r="H32" s="488"/>
      <c r="I32" s="488" t="s">
        <v>531</v>
      </c>
      <c r="J32" s="488"/>
      <c r="K32" s="488"/>
      <c r="L32" s="488" t="s">
        <v>532</v>
      </c>
    </row>
    <row r="33" spans="1:13" x14ac:dyDescent="0.2">
      <c r="A33" s="237" t="s">
        <v>533</v>
      </c>
      <c r="B33" s="490">
        <v>21.815784938791545</v>
      </c>
      <c r="C33" s="490">
        <v>21.815784938791545</v>
      </c>
      <c r="D33" s="490">
        <v>21.815784938791545</v>
      </c>
      <c r="E33" s="490"/>
      <c r="F33" s="490"/>
      <c r="G33" s="490"/>
      <c r="H33" s="490"/>
      <c r="I33" s="490"/>
      <c r="J33" s="490"/>
      <c r="K33" s="490"/>
      <c r="L33" s="490"/>
      <c r="M33" s="490"/>
    </row>
    <row r="34" spans="1:13" x14ac:dyDescent="0.2">
      <c r="A34" s="237" t="s">
        <v>534</v>
      </c>
      <c r="B34" s="490"/>
      <c r="C34" s="490"/>
      <c r="D34" s="490"/>
      <c r="E34" s="490">
        <v>45.673183942119067</v>
      </c>
      <c r="F34" s="490">
        <v>45.673183942119067</v>
      </c>
      <c r="G34" s="490">
        <v>45.673183942119067</v>
      </c>
      <c r="H34" s="490"/>
      <c r="I34" s="490"/>
      <c r="J34" s="490"/>
      <c r="K34" s="490"/>
      <c r="L34" s="490"/>
      <c r="M34" s="490"/>
    </row>
    <row r="35" spans="1:13" x14ac:dyDescent="0.2">
      <c r="A35" s="237" t="s">
        <v>535</v>
      </c>
      <c r="B35" s="490"/>
      <c r="C35" s="490"/>
      <c r="D35" s="490"/>
      <c r="E35" s="490"/>
      <c r="F35" s="490"/>
      <c r="G35" s="490"/>
      <c r="H35" s="490">
        <v>68.304685285044258</v>
      </c>
      <c r="I35" s="490">
        <v>68.304685285044258</v>
      </c>
      <c r="J35" s="490">
        <v>68.304685285044258</v>
      </c>
      <c r="K35" s="490"/>
      <c r="L35" s="490"/>
      <c r="M35" s="490"/>
    </row>
    <row r="36" spans="1:13" x14ac:dyDescent="0.2">
      <c r="A36" s="237" t="s">
        <v>536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>
        <v>100</v>
      </c>
      <c r="L36" s="490">
        <v>100</v>
      </c>
      <c r="M36" s="490">
        <v>100</v>
      </c>
    </row>
    <row r="37" spans="1:13" x14ac:dyDescent="0.2">
      <c r="A37" s="237" t="s">
        <v>324</v>
      </c>
      <c r="B37" s="490"/>
      <c r="C37" s="490"/>
      <c r="D37" s="490"/>
      <c r="E37" s="490">
        <v>53.669096466025145</v>
      </c>
      <c r="F37" s="490"/>
      <c r="G37" s="490"/>
      <c r="H37" s="490"/>
      <c r="I37" s="490"/>
      <c r="J37" s="490"/>
      <c r="K37" s="490"/>
      <c r="L37" s="490"/>
      <c r="M37" s="490"/>
    </row>
    <row r="38" spans="1:13" x14ac:dyDescent="0.2">
      <c r="A38" s="237" t="s">
        <v>537</v>
      </c>
      <c r="B38" s="490"/>
      <c r="C38" s="490"/>
      <c r="D38" s="490"/>
      <c r="E38" s="490"/>
      <c r="F38" s="490">
        <v>45.670596133705146</v>
      </c>
      <c r="G38" s="490"/>
      <c r="H38" s="490"/>
      <c r="I38" s="490"/>
      <c r="J38" s="490"/>
      <c r="K38" s="490"/>
      <c r="L38" s="490"/>
      <c r="M38" s="490"/>
    </row>
    <row r="39" spans="1:13" x14ac:dyDescent="0.2">
      <c r="A39" s="237" t="s">
        <v>543</v>
      </c>
      <c r="B39" s="490"/>
      <c r="C39" s="490"/>
      <c r="D39" s="490"/>
      <c r="E39" s="490"/>
      <c r="F39" s="490"/>
      <c r="G39" s="490">
        <v>52.738578407306051</v>
      </c>
      <c r="H39" s="490"/>
      <c r="I39" s="490"/>
      <c r="J39" s="490"/>
      <c r="K39" s="490"/>
      <c r="L39" s="490"/>
      <c r="M39" s="490"/>
    </row>
    <row r="40" spans="1:13" x14ac:dyDescent="0.2"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</row>
    <row r="41" spans="1:13" x14ac:dyDescent="0.2">
      <c r="B41" s="490"/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</row>
    <row r="42" spans="1:13" x14ac:dyDescent="0.2">
      <c r="B42" s="490"/>
      <c r="C42" s="490"/>
      <c r="D42" s="490"/>
      <c r="E42" s="490"/>
      <c r="F42" s="490"/>
      <c r="G42" s="490"/>
      <c r="H42" s="490"/>
      <c r="I42" s="490"/>
      <c r="J42" s="490"/>
      <c r="K42" s="490"/>
      <c r="L42" s="490"/>
      <c r="M42" s="490"/>
    </row>
    <row r="43" spans="1:13" x14ac:dyDescent="0.2">
      <c r="B43" s="490"/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</row>
    <row r="44" spans="1:13" x14ac:dyDescent="0.2">
      <c r="B44" s="490"/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</row>
    <row r="45" spans="1:13" x14ac:dyDescent="0.2">
      <c r="B45" s="490"/>
      <c r="C45" s="490"/>
      <c r="D45" s="490"/>
      <c r="E45" s="490"/>
      <c r="F45" s="490"/>
      <c r="G45" s="490"/>
      <c r="H45" s="490"/>
      <c r="I45" s="490"/>
      <c r="J45" s="490"/>
      <c r="K45" s="490"/>
      <c r="L45" s="490"/>
      <c r="M45" s="490"/>
    </row>
    <row r="46" spans="1:13" x14ac:dyDescent="0.2">
      <c r="A46" s="492" t="s">
        <v>546</v>
      </c>
      <c r="B46" s="490"/>
      <c r="C46" s="490"/>
      <c r="D46" s="490"/>
      <c r="E46" s="490"/>
      <c r="F46" s="490"/>
      <c r="G46" s="490"/>
      <c r="H46" s="490"/>
      <c r="I46" s="490"/>
      <c r="J46" s="490"/>
      <c r="K46" s="490"/>
      <c r="L46" s="490"/>
      <c r="M46" s="490"/>
    </row>
    <row r="47" spans="1:13" x14ac:dyDescent="0.2">
      <c r="A47" s="491"/>
      <c r="C47" s="488" t="s">
        <v>529</v>
      </c>
      <c r="D47" s="488"/>
      <c r="E47" s="488"/>
      <c r="F47" s="489" t="s">
        <v>530</v>
      </c>
      <c r="G47" s="489"/>
      <c r="H47" s="488"/>
      <c r="I47" s="488" t="s">
        <v>531</v>
      </c>
      <c r="J47" s="488"/>
      <c r="K47" s="488"/>
      <c r="L47" s="488" t="s">
        <v>532</v>
      </c>
    </row>
    <row r="48" spans="1:13" x14ac:dyDescent="0.2">
      <c r="A48" s="237" t="s">
        <v>533</v>
      </c>
      <c r="B48" s="490">
        <v>13.257384379673724</v>
      </c>
      <c r="C48" s="490">
        <v>13.257384379673724</v>
      </c>
      <c r="D48" s="490">
        <v>13.257384379673724</v>
      </c>
      <c r="E48" s="490"/>
      <c r="F48" s="490"/>
      <c r="G48" s="490"/>
      <c r="H48" s="490"/>
      <c r="I48" s="490"/>
      <c r="J48" s="490"/>
      <c r="K48" s="490"/>
      <c r="L48" s="490"/>
      <c r="M48" s="490"/>
    </row>
    <row r="49" spans="1:13" x14ac:dyDescent="0.2">
      <c r="A49" s="237" t="s">
        <v>534</v>
      </c>
      <c r="B49" s="490"/>
      <c r="C49" s="490"/>
      <c r="D49" s="490"/>
      <c r="E49" s="490">
        <v>33.800130001221916</v>
      </c>
      <c r="F49" s="490">
        <v>33.800130001221916</v>
      </c>
      <c r="G49" s="490">
        <v>33.800130001221916</v>
      </c>
      <c r="H49" s="490"/>
      <c r="I49" s="490"/>
      <c r="J49" s="490"/>
      <c r="K49" s="490"/>
      <c r="L49" s="490"/>
      <c r="M49" s="490"/>
    </row>
    <row r="50" spans="1:13" x14ac:dyDescent="0.2">
      <c r="A50" s="237" t="s">
        <v>535</v>
      </c>
      <c r="B50" s="490"/>
      <c r="C50" s="490"/>
      <c r="D50" s="490"/>
      <c r="E50" s="490"/>
      <c r="F50" s="490"/>
      <c r="G50" s="490"/>
      <c r="H50" s="490">
        <v>59.328522349014449</v>
      </c>
      <c r="I50" s="490">
        <v>59.328522349014449</v>
      </c>
      <c r="J50" s="490">
        <v>59.328522349014449</v>
      </c>
      <c r="K50" s="490"/>
      <c r="L50" s="490"/>
      <c r="M50" s="490"/>
    </row>
    <row r="51" spans="1:13" x14ac:dyDescent="0.2">
      <c r="A51" s="237" t="s">
        <v>536</v>
      </c>
      <c r="B51" s="490"/>
      <c r="C51" s="490"/>
      <c r="D51" s="490"/>
      <c r="E51" s="490"/>
      <c r="F51" s="490"/>
      <c r="G51" s="490"/>
      <c r="H51" s="490"/>
      <c r="I51" s="490"/>
      <c r="J51" s="490"/>
      <c r="K51" s="490">
        <v>100</v>
      </c>
      <c r="L51" s="490">
        <v>100</v>
      </c>
      <c r="M51" s="490">
        <v>100</v>
      </c>
    </row>
    <row r="52" spans="1:13" x14ac:dyDescent="0.2">
      <c r="A52" s="237" t="s">
        <v>324</v>
      </c>
      <c r="B52" s="490"/>
      <c r="C52" s="490"/>
      <c r="D52" s="490"/>
      <c r="E52" s="490">
        <v>22.274464788907995</v>
      </c>
      <c r="F52" s="490"/>
      <c r="G52" s="490"/>
      <c r="H52" s="490"/>
      <c r="I52" s="490"/>
      <c r="J52" s="490"/>
      <c r="K52" s="490"/>
      <c r="L52" s="490"/>
      <c r="M52" s="490"/>
    </row>
    <row r="53" spans="1:13" x14ac:dyDescent="0.2">
      <c r="A53" s="237" t="s">
        <v>537</v>
      </c>
      <c r="B53" s="490"/>
      <c r="C53" s="490"/>
      <c r="D53" s="490"/>
      <c r="E53" s="490"/>
      <c r="F53" s="490">
        <v>33.718623556141424</v>
      </c>
      <c r="G53" s="490"/>
      <c r="H53" s="490"/>
      <c r="I53" s="490"/>
      <c r="J53" s="490"/>
      <c r="K53" s="490"/>
      <c r="L53" s="490"/>
      <c r="M53" s="490"/>
    </row>
    <row r="54" spans="1:13" x14ac:dyDescent="0.2">
      <c r="A54" s="237" t="s">
        <v>543</v>
      </c>
      <c r="B54" s="490"/>
      <c r="C54" s="490"/>
      <c r="D54" s="490"/>
      <c r="E54" s="490"/>
      <c r="F54" s="490"/>
      <c r="G54" s="490">
        <v>21.986697709782149</v>
      </c>
      <c r="H54" s="490"/>
      <c r="I54" s="490"/>
      <c r="J54" s="490"/>
      <c r="K54" s="490"/>
      <c r="L54" s="490"/>
      <c r="M54" s="490"/>
    </row>
  </sheetData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workbookViewId="0">
      <selection sqref="A1:B1"/>
    </sheetView>
  </sheetViews>
  <sheetFormatPr defaultRowHeight="15" x14ac:dyDescent="0.25"/>
  <cols>
    <col min="1" max="2" width="24.42578125" customWidth="1"/>
  </cols>
  <sheetData>
    <row r="1" spans="1:4" x14ac:dyDescent="0.25">
      <c r="A1" s="1052" t="s">
        <v>927</v>
      </c>
      <c r="B1" s="1052"/>
      <c r="C1" s="681"/>
      <c r="D1" s="55"/>
    </row>
    <row r="2" spans="1:4" x14ac:dyDescent="0.25">
      <c r="A2" s="564" t="s">
        <v>926</v>
      </c>
      <c r="B2" s="731" t="s">
        <v>55</v>
      </c>
    </row>
    <row r="3" spans="1:4" x14ac:dyDescent="0.25">
      <c r="A3" s="123" t="s">
        <v>467</v>
      </c>
      <c r="B3" s="565">
        <f>'T31'!B4/1000</f>
        <v>105.343</v>
      </c>
    </row>
    <row r="4" spans="1:4" x14ac:dyDescent="0.25">
      <c r="A4" s="123" t="s">
        <v>670</v>
      </c>
      <c r="B4" s="566">
        <f>'T31'!F4/1000</f>
        <v>186.96600000000001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zoomScaleNormal="100" workbookViewId="0"/>
  </sheetViews>
  <sheetFormatPr defaultRowHeight="12.75" x14ac:dyDescent="0.2"/>
  <cols>
    <col min="1" max="1" width="15.28515625" style="237" customWidth="1"/>
    <col min="2" max="13" width="6" style="487" customWidth="1"/>
    <col min="14" max="16384" width="9.140625" style="486"/>
  </cols>
  <sheetData>
    <row r="1" spans="1:13" x14ac:dyDescent="0.2">
      <c r="A1" s="492" t="s">
        <v>539</v>
      </c>
    </row>
    <row r="2" spans="1:13" x14ac:dyDescent="0.2">
      <c r="A2" s="491"/>
      <c r="C2" s="488" t="s">
        <v>529</v>
      </c>
      <c r="D2" s="488"/>
      <c r="E2" s="488"/>
      <c r="F2" s="489" t="s">
        <v>530</v>
      </c>
      <c r="G2" s="488"/>
      <c r="H2" s="488"/>
      <c r="I2" s="488" t="s">
        <v>531</v>
      </c>
      <c r="J2" s="488"/>
      <c r="K2" s="488"/>
      <c r="L2" s="488" t="s">
        <v>532</v>
      </c>
    </row>
    <row r="3" spans="1:13" x14ac:dyDescent="0.2">
      <c r="A3" s="237" t="s">
        <v>533</v>
      </c>
      <c r="B3" s="490">
        <v>26.930501373373659</v>
      </c>
      <c r="C3" s="490">
        <v>26.930501373373659</v>
      </c>
      <c r="D3" s="490">
        <v>26.930501373373659</v>
      </c>
      <c r="E3" s="490"/>
      <c r="F3" s="490"/>
      <c r="G3" s="490"/>
      <c r="H3" s="490"/>
      <c r="I3" s="490"/>
      <c r="J3" s="490"/>
      <c r="K3" s="490"/>
      <c r="L3" s="490"/>
      <c r="M3" s="490"/>
    </row>
    <row r="4" spans="1:13" x14ac:dyDescent="0.2">
      <c r="A4" s="237" t="s">
        <v>534</v>
      </c>
      <c r="B4" s="490"/>
      <c r="C4" s="490"/>
      <c r="D4" s="490"/>
      <c r="E4" s="490">
        <v>53.058239827248158</v>
      </c>
      <c r="F4" s="490">
        <v>53.058239827248158</v>
      </c>
      <c r="G4" s="490">
        <v>53.058239827248158</v>
      </c>
      <c r="H4" s="490"/>
      <c r="I4" s="490"/>
      <c r="J4" s="490"/>
      <c r="K4" s="490"/>
      <c r="L4" s="490"/>
      <c r="M4" s="490"/>
    </row>
    <row r="5" spans="1:13" x14ac:dyDescent="0.2">
      <c r="A5" s="237" t="s">
        <v>535</v>
      </c>
      <c r="B5" s="490"/>
      <c r="C5" s="490"/>
      <c r="D5" s="490"/>
      <c r="E5" s="490"/>
      <c r="F5" s="490"/>
      <c r="G5" s="490"/>
      <c r="H5" s="490">
        <v>76.978024584448548</v>
      </c>
      <c r="I5" s="490">
        <v>76.978024584448548</v>
      </c>
      <c r="J5" s="490">
        <v>76.978024584448548</v>
      </c>
      <c r="K5" s="490"/>
      <c r="L5" s="490"/>
      <c r="M5" s="490"/>
    </row>
    <row r="6" spans="1:13" x14ac:dyDescent="0.2">
      <c r="A6" s="237" t="s">
        <v>536</v>
      </c>
      <c r="B6" s="490"/>
      <c r="C6" s="490"/>
      <c r="D6" s="490"/>
      <c r="E6" s="490"/>
      <c r="F6" s="490"/>
      <c r="G6" s="490"/>
      <c r="H6" s="490"/>
      <c r="I6" s="490"/>
      <c r="J6" s="490"/>
      <c r="K6" s="490">
        <v>100</v>
      </c>
      <c r="L6" s="490">
        <v>100</v>
      </c>
      <c r="M6" s="490">
        <v>100</v>
      </c>
    </row>
    <row r="7" spans="1:13" x14ac:dyDescent="0.2">
      <c r="A7" s="237" t="s">
        <v>324</v>
      </c>
      <c r="B7" s="490"/>
      <c r="C7" s="490"/>
      <c r="D7" s="490"/>
      <c r="E7" s="490">
        <v>70.776877483146066</v>
      </c>
      <c r="F7" s="490"/>
      <c r="G7" s="490"/>
      <c r="H7" s="490"/>
      <c r="I7" s="490"/>
      <c r="J7" s="490"/>
      <c r="K7" s="490"/>
      <c r="L7" s="490"/>
      <c r="M7" s="490"/>
    </row>
    <row r="8" spans="1:13" x14ac:dyDescent="0.2">
      <c r="A8" s="237" t="s">
        <v>537</v>
      </c>
      <c r="B8" s="490"/>
      <c r="C8" s="490"/>
      <c r="D8" s="490"/>
      <c r="E8" s="490"/>
      <c r="F8" s="490">
        <v>53.016641575587606</v>
      </c>
      <c r="G8" s="490"/>
      <c r="H8" s="490"/>
      <c r="I8" s="490"/>
      <c r="J8" s="490"/>
      <c r="K8" s="490"/>
      <c r="L8" s="490"/>
      <c r="M8" s="490"/>
    </row>
    <row r="9" spans="1:13" x14ac:dyDescent="0.2">
      <c r="A9" s="237" t="s">
        <v>538</v>
      </c>
      <c r="B9" s="490"/>
      <c r="C9" s="490"/>
      <c r="D9" s="490"/>
      <c r="E9" s="490"/>
      <c r="F9" s="490"/>
      <c r="G9" s="490">
        <v>74.795956892462456</v>
      </c>
      <c r="H9" s="490"/>
      <c r="I9" s="490"/>
      <c r="J9" s="490"/>
      <c r="K9" s="490"/>
      <c r="L9" s="490"/>
      <c r="M9" s="490"/>
    </row>
    <row r="10" spans="1:13" x14ac:dyDescent="0.2"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</row>
    <row r="11" spans="1:13" x14ac:dyDescent="0.2"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</row>
    <row r="12" spans="1:13" x14ac:dyDescent="0.2"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</row>
    <row r="13" spans="1:13" x14ac:dyDescent="0.2"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</row>
    <row r="14" spans="1:13" x14ac:dyDescent="0.2">
      <c r="B14" s="490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</row>
    <row r="15" spans="1:13" x14ac:dyDescent="0.2"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</row>
    <row r="16" spans="1:13" x14ac:dyDescent="0.2">
      <c r="A16" s="492" t="s">
        <v>540</v>
      </c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</row>
    <row r="17" spans="1:13" x14ac:dyDescent="0.2">
      <c r="A17" s="491"/>
      <c r="C17" s="488" t="s">
        <v>529</v>
      </c>
      <c r="D17" s="488"/>
      <c r="E17" s="488"/>
      <c r="F17" s="489" t="s">
        <v>530</v>
      </c>
      <c r="G17" s="488"/>
      <c r="H17" s="488"/>
      <c r="I17" s="488" t="s">
        <v>531</v>
      </c>
      <c r="J17" s="488"/>
      <c r="K17" s="488"/>
      <c r="L17" s="488" t="s">
        <v>532</v>
      </c>
      <c r="M17" s="490"/>
    </row>
    <row r="18" spans="1:13" x14ac:dyDescent="0.2">
      <c r="A18" s="237" t="s">
        <v>533</v>
      </c>
      <c r="B18" s="490">
        <v>16.393419402865234</v>
      </c>
      <c r="C18" s="490">
        <v>16.393419402865234</v>
      </c>
      <c r="D18" s="490">
        <v>16.393419402865234</v>
      </c>
      <c r="E18" s="490"/>
      <c r="F18" s="490"/>
      <c r="G18" s="490"/>
      <c r="H18" s="490"/>
      <c r="I18" s="490"/>
      <c r="J18" s="490"/>
      <c r="K18" s="490"/>
      <c r="L18" s="490"/>
      <c r="M18" s="490"/>
    </row>
    <row r="19" spans="1:13" x14ac:dyDescent="0.2">
      <c r="A19" s="237" t="s">
        <v>534</v>
      </c>
      <c r="B19" s="490"/>
      <c r="C19" s="490"/>
      <c r="D19" s="490"/>
      <c r="E19" s="490">
        <v>40.328867966998487</v>
      </c>
      <c r="F19" s="490">
        <v>40.328867966998487</v>
      </c>
      <c r="G19" s="490">
        <v>40.328867966998487</v>
      </c>
      <c r="H19" s="490"/>
      <c r="I19" s="490"/>
      <c r="J19" s="490"/>
      <c r="K19" s="490"/>
      <c r="L19" s="490"/>
      <c r="M19" s="490"/>
    </row>
    <row r="20" spans="1:13" x14ac:dyDescent="0.2">
      <c r="A20" s="237" t="s">
        <v>535</v>
      </c>
      <c r="B20" s="490"/>
      <c r="C20" s="490"/>
      <c r="D20" s="490"/>
      <c r="E20" s="490"/>
      <c r="F20" s="490"/>
      <c r="G20" s="490"/>
      <c r="H20" s="490">
        <v>64.32837683161452</v>
      </c>
      <c r="I20" s="490">
        <v>64.32837683161452</v>
      </c>
      <c r="J20" s="490">
        <v>64.32837683161452</v>
      </c>
      <c r="K20" s="490"/>
      <c r="L20" s="490"/>
      <c r="M20" s="490"/>
    </row>
    <row r="21" spans="1:13" x14ac:dyDescent="0.2">
      <c r="A21" s="237" t="s">
        <v>536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>
        <v>100</v>
      </c>
      <c r="L21" s="490">
        <v>100</v>
      </c>
      <c r="M21" s="490">
        <v>100</v>
      </c>
    </row>
    <row r="22" spans="1:13" x14ac:dyDescent="0.2">
      <c r="A22" s="237" t="s">
        <v>324</v>
      </c>
      <c r="B22" s="490"/>
      <c r="C22" s="490"/>
      <c r="D22" s="490"/>
      <c r="E22" s="490">
        <v>49.141578984050547</v>
      </c>
      <c r="F22" s="490"/>
      <c r="G22" s="490"/>
      <c r="H22" s="490"/>
      <c r="I22" s="490"/>
      <c r="J22" s="490"/>
      <c r="K22" s="490"/>
      <c r="L22" s="490"/>
      <c r="M22" s="490"/>
    </row>
    <row r="23" spans="1:13" x14ac:dyDescent="0.2">
      <c r="A23" s="237" t="s">
        <v>537</v>
      </c>
      <c r="B23" s="490"/>
      <c r="C23" s="490"/>
      <c r="D23" s="490"/>
      <c r="E23" s="490"/>
      <c r="F23" s="490">
        <v>40.324159684089615</v>
      </c>
      <c r="G23" s="490"/>
      <c r="H23" s="490"/>
      <c r="I23" s="490"/>
      <c r="J23" s="490"/>
      <c r="K23" s="490"/>
      <c r="L23" s="490"/>
      <c r="M23" s="490"/>
    </row>
    <row r="24" spans="1:13" x14ac:dyDescent="0.2">
      <c r="A24" s="237" t="s">
        <v>538</v>
      </c>
      <c r="B24" s="490"/>
      <c r="C24" s="490"/>
      <c r="D24" s="490"/>
      <c r="E24" s="490"/>
      <c r="F24" s="490"/>
      <c r="G24" s="490">
        <v>47.776304010714867</v>
      </c>
      <c r="H24" s="490"/>
      <c r="I24" s="490"/>
      <c r="J24" s="490"/>
      <c r="K24" s="490"/>
      <c r="L24" s="490"/>
      <c r="M24" s="490"/>
    </row>
    <row r="25" spans="1:13" x14ac:dyDescent="0.2"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</row>
    <row r="26" spans="1:13" x14ac:dyDescent="0.2"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</row>
    <row r="27" spans="1:13" x14ac:dyDescent="0.2"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</row>
    <row r="28" spans="1:13" x14ac:dyDescent="0.2"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</row>
    <row r="29" spans="1:13" x14ac:dyDescent="0.2"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</row>
    <row r="30" spans="1:13" x14ac:dyDescent="0.2"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</row>
    <row r="31" spans="1:13" x14ac:dyDescent="0.2">
      <c r="A31" s="492" t="s">
        <v>541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</row>
    <row r="32" spans="1:13" x14ac:dyDescent="0.2">
      <c r="A32" s="491"/>
      <c r="C32" s="488" t="s">
        <v>529</v>
      </c>
      <c r="D32" s="488"/>
      <c r="E32" s="488"/>
      <c r="F32" s="489" t="s">
        <v>530</v>
      </c>
      <c r="G32" s="488"/>
      <c r="H32" s="488"/>
      <c r="I32" s="488" t="s">
        <v>531</v>
      </c>
      <c r="J32" s="488"/>
      <c r="K32" s="488"/>
      <c r="L32" s="488" t="s">
        <v>532</v>
      </c>
      <c r="M32" s="490"/>
    </row>
    <row r="33" spans="1:13" x14ac:dyDescent="0.2">
      <c r="A33" s="237" t="s">
        <v>533</v>
      </c>
      <c r="B33" s="490">
        <v>21.173236787378325</v>
      </c>
      <c r="C33" s="490">
        <v>21.815784938791545</v>
      </c>
      <c r="D33" s="490">
        <v>21.815784938791545</v>
      </c>
      <c r="E33" s="490"/>
      <c r="F33" s="490"/>
      <c r="G33" s="490"/>
      <c r="H33" s="490"/>
      <c r="I33" s="490"/>
      <c r="J33" s="490"/>
      <c r="K33" s="490"/>
      <c r="L33" s="490"/>
      <c r="M33" s="490"/>
    </row>
    <row r="34" spans="1:13" x14ac:dyDescent="0.2">
      <c r="A34" s="237" t="s">
        <v>534</v>
      </c>
      <c r="B34" s="490"/>
      <c r="C34" s="490"/>
      <c r="D34" s="490"/>
      <c r="E34" s="490">
        <v>44.350352676604366</v>
      </c>
      <c r="F34" s="490">
        <v>44.350352676604366</v>
      </c>
      <c r="G34" s="490">
        <v>44.350352676604366</v>
      </c>
      <c r="H34" s="490"/>
      <c r="I34" s="490"/>
      <c r="J34" s="490"/>
      <c r="K34" s="490"/>
      <c r="L34" s="490"/>
      <c r="M34" s="490"/>
    </row>
    <row r="35" spans="1:13" x14ac:dyDescent="0.2">
      <c r="A35" s="237" t="s">
        <v>535</v>
      </c>
      <c r="B35" s="490"/>
      <c r="C35" s="490"/>
      <c r="D35" s="490"/>
      <c r="E35" s="490"/>
      <c r="F35" s="490"/>
      <c r="G35" s="490"/>
      <c r="H35" s="490">
        <v>65.856148650917618</v>
      </c>
      <c r="I35" s="490">
        <v>65.856148650917618</v>
      </c>
      <c r="J35" s="490">
        <v>65.856148650917618</v>
      </c>
      <c r="K35" s="490"/>
      <c r="L35" s="490"/>
      <c r="M35" s="490"/>
    </row>
    <row r="36" spans="1:13" x14ac:dyDescent="0.2">
      <c r="A36" s="237" t="s">
        <v>536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>
        <v>100</v>
      </c>
      <c r="L36" s="490">
        <v>100</v>
      </c>
      <c r="M36" s="490">
        <v>100</v>
      </c>
    </row>
    <row r="37" spans="1:13" x14ac:dyDescent="0.2">
      <c r="A37" s="237" t="s">
        <v>324</v>
      </c>
      <c r="B37" s="490"/>
      <c r="C37" s="490"/>
      <c r="D37" s="490"/>
      <c r="E37" s="490">
        <v>47.247503322237563</v>
      </c>
      <c r="F37" s="490"/>
      <c r="G37" s="490"/>
      <c r="H37" s="490"/>
      <c r="I37" s="490"/>
      <c r="J37" s="490"/>
      <c r="K37" s="490"/>
      <c r="L37" s="490"/>
      <c r="M37" s="490"/>
    </row>
    <row r="38" spans="1:13" x14ac:dyDescent="0.2">
      <c r="A38" s="237" t="s">
        <v>537</v>
      </c>
      <c r="B38" s="490"/>
      <c r="C38" s="490"/>
      <c r="D38" s="490"/>
      <c r="E38" s="490"/>
      <c r="F38" s="490">
        <v>44.313186541191598</v>
      </c>
      <c r="G38" s="490"/>
      <c r="H38" s="490"/>
      <c r="I38" s="490"/>
      <c r="J38" s="490"/>
      <c r="K38" s="490"/>
      <c r="L38" s="490"/>
      <c r="M38" s="490"/>
    </row>
    <row r="39" spans="1:13" x14ac:dyDescent="0.2">
      <c r="A39" s="237" t="s">
        <v>538</v>
      </c>
      <c r="B39" s="490"/>
      <c r="C39" s="490"/>
      <c r="D39" s="490"/>
      <c r="E39" s="490"/>
      <c r="F39" s="490"/>
      <c r="G39" s="490">
        <v>50.910868127440004</v>
      </c>
      <c r="H39" s="490"/>
      <c r="I39" s="490"/>
      <c r="J39" s="490"/>
      <c r="K39" s="490"/>
      <c r="L39" s="490"/>
      <c r="M39" s="490"/>
    </row>
    <row r="40" spans="1:13" x14ac:dyDescent="0.2"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</row>
    <row r="41" spans="1:13" x14ac:dyDescent="0.2">
      <c r="B41" s="490"/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</row>
    <row r="42" spans="1:13" x14ac:dyDescent="0.2">
      <c r="B42" s="490"/>
      <c r="C42" s="490"/>
      <c r="D42" s="490"/>
      <c r="E42" s="490"/>
      <c r="F42" s="490"/>
      <c r="G42" s="490"/>
      <c r="H42" s="490"/>
      <c r="I42" s="490"/>
      <c r="J42" s="490"/>
      <c r="K42" s="490"/>
      <c r="L42" s="490"/>
      <c r="M42" s="490"/>
    </row>
    <row r="43" spans="1:13" x14ac:dyDescent="0.2">
      <c r="B43" s="490"/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</row>
    <row r="44" spans="1:13" x14ac:dyDescent="0.2">
      <c r="B44" s="490"/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</row>
    <row r="45" spans="1:13" x14ac:dyDescent="0.2">
      <c r="B45" s="490"/>
      <c r="C45" s="490"/>
      <c r="D45" s="490"/>
      <c r="E45" s="490"/>
      <c r="F45" s="490"/>
      <c r="G45" s="490"/>
      <c r="H45" s="490"/>
      <c r="I45" s="490"/>
      <c r="J45" s="490"/>
      <c r="K45" s="490"/>
      <c r="L45" s="490"/>
      <c r="M45" s="490"/>
    </row>
    <row r="46" spans="1:13" x14ac:dyDescent="0.2">
      <c r="A46" s="492" t="s">
        <v>542</v>
      </c>
      <c r="B46" s="490"/>
      <c r="C46" s="490"/>
      <c r="D46" s="490"/>
      <c r="E46" s="490"/>
      <c r="F46" s="490"/>
      <c r="G46" s="490"/>
      <c r="H46" s="490"/>
      <c r="I46" s="490"/>
      <c r="J46" s="490"/>
      <c r="K46" s="490"/>
      <c r="L46" s="490"/>
      <c r="M46" s="490"/>
    </row>
    <row r="47" spans="1:13" x14ac:dyDescent="0.2">
      <c r="A47" s="491"/>
      <c r="C47" s="488" t="s">
        <v>529</v>
      </c>
      <c r="D47" s="488"/>
      <c r="E47" s="488"/>
      <c r="F47" s="489" t="s">
        <v>530</v>
      </c>
      <c r="G47" s="488"/>
      <c r="H47" s="488"/>
      <c r="I47" s="488" t="s">
        <v>531</v>
      </c>
      <c r="J47" s="488"/>
      <c r="K47" s="488"/>
      <c r="L47" s="488" t="s">
        <v>532</v>
      </c>
      <c r="M47" s="490"/>
    </row>
    <row r="48" spans="1:13" x14ac:dyDescent="0.2">
      <c r="A48" s="237" t="s">
        <v>533</v>
      </c>
      <c r="B48" s="490">
        <v>14.058681623167878</v>
      </c>
      <c r="C48" s="490">
        <v>14.058681623167878</v>
      </c>
      <c r="D48" s="490">
        <v>14.058681623167878</v>
      </c>
      <c r="E48" s="490"/>
      <c r="F48" s="490"/>
      <c r="G48" s="490"/>
      <c r="H48" s="490"/>
      <c r="I48" s="490"/>
      <c r="J48" s="490"/>
      <c r="K48" s="490"/>
      <c r="L48" s="490"/>
      <c r="M48" s="490"/>
    </row>
    <row r="49" spans="1:13" x14ac:dyDescent="0.2">
      <c r="A49" s="237" t="s">
        <v>534</v>
      </c>
      <c r="B49" s="490"/>
      <c r="C49" s="490"/>
      <c r="D49" s="490"/>
      <c r="E49" s="490">
        <v>28.312197607252614</v>
      </c>
      <c r="F49" s="490">
        <v>28.312197607252614</v>
      </c>
      <c r="G49" s="490">
        <v>28.312197607252614</v>
      </c>
      <c r="H49" s="490"/>
      <c r="I49" s="490"/>
      <c r="J49" s="490"/>
      <c r="K49" s="490"/>
      <c r="L49" s="490"/>
      <c r="M49" s="490"/>
    </row>
    <row r="50" spans="1:13" x14ac:dyDescent="0.2">
      <c r="A50" s="237" t="s">
        <v>535</v>
      </c>
      <c r="B50" s="490"/>
      <c r="C50" s="490"/>
      <c r="D50" s="490"/>
      <c r="E50" s="490"/>
      <c r="F50" s="490"/>
      <c r="G50" s="490"/>
      <c r="H50" s="490">
        <v>46.571046293003306</v>
      </c>
      <c r="I50" s="490">
        <v>46.571046293003306</v>
      </c>
      <c r="J50" s="490">
        <v>46.571046293003306</v>
      </c>
      <c r="K50" s="490"/>
      <c r="L50" s="490"/>
      <c r="M50" s="490"/>
    </row>
    <row r="51" spans="1:13" x14ac:dyDescent="0.2">
      <c r="A51" s="237" t="s">
        <v>536</v>
      </c>
      <c r="B51" s="490"/>
      <c r="C51" s="490"/>
      <c r="D51" s="490"/>
      <c r="E51" s="490"/>
      <c r="F51" s="490"/>
      <c r="G51" s="490"/>
      <c r="H51" s="490"/>
      <c r="I51" s="490"/>
      <c r="J51" s="490"/>
      <c r="K51" s="490">
        <v>100</v>
      </c>
      <c r="L51" s="490">
        <v>100</v>
      </c>
      <c r="M51" s="490">
        <v>100</v>
      </c>
    </row>
    <row r="52" spans="1:13" x14ac:dyDescent="0.2">
      <c r="A52" s="237" t="s">
        <v>324</v>
      </c>
      <c r="B52" s="490"/>
      <c r="C52" s="490"/>
      <c r="D52" s="490"/>
      <c r="E52" s="490">
        <v>30.997719595436195</v>
      </c>
      <c r="F52" s="490"/>
      <c r="G52" s="490"/>
      <c r="H52" s="490"/>
      <c r="I52" s="490"/>
      <c r="J52" s="490"/>
      <c r="K52" s="490"/>
      <c r="L52" s="490"/>
      <c r="M52" s="490"/>
    </row>
    <row r="53" spans="1:13" x14ac:dyDescent="0.2">
      <c r="A53" s="237" t="s">
        <v>537</v>
      </c>
      <c r="B53" s="490"/>
      <c r="C53" s="490"/>
      <c r="D53" s="490"/>
      <c r="E53" s="490"/>
      <c r="F53" s="490">
        <v>28.066486828116489</v>
      </c>
      <c r="G53" s="490"/>
      <c r="H53" s="490"/>
      <c r="I53" s="490"/>
      <c r="J53" s="490"/>
      <c r="K53" s="490"/>
      <c r="L53" s="490"/>
      <c r="M53" s="490"/>
    </row>
    <row r="54" spans="1:13" x14ac:dyDescent="0.2">
      <c r="A54" s="237" t="s">
        <v>538</v>
      </c>
      <c r="B54" s="490"/>
      <c r="C54" s="490"/>
      <c r="D54" s="490"/>
      <c r="E54" s="490"/>
      <c r="F54" s="490"/>
      <c r="G54" s="490">
        <v>19.965778488716992</v>
      </c>
      <c r="H54" s="490"/>
      <c r="I54" s="490"/>
      <c r="J54" s="490"/>
      <c r="K54" s="490"/>
      <c r="L54" s="490"/>
      <c r="M54" s="490"/>
    </row>
  </sheetData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workbookViewId="0">
      <selection sqref="A1:D1"/>
    </sheetView>
  </sheetViews>
  <sheetFormatPr defaultRowHeight="12" x14ac:dyDescent="0.2"/>
  <cols>
    <col min="1" max="1" width="7.140625" style="218" customWidth="1"/>
    <col min="2" max="2" width="21.5703125" style="222" bestFit="1" customWidth="1"/>
    <col min="3" max="3" width="25.140625" style="218" bestFit="1" customWidth="1"/>
    <col min="4" max="4" width="26.7109375" style="218" customWidth="1"/>
    <col min="5" max="16384" width="9.140625" style="218"/>
  </cols>
  <sheetData>
    <row r="1" spans="1:4" s="212" customFormat="1" ht="12.75" x14ac:dyDescent="0.2">
      <c r="A1" s="1053" t="s">
        <v>284</v>
      </c>
      <c r="B1" s="1053"/>
      <c r="C1" s="1053"/>
      <c r="D1" s="1053"/>
    </row>
    <row r="2" spans="1:4" s="215" customFormat="1" ht="25.5" x14ac:dyDescent="0.2">
      <c r="A2" s="213"/>
      <c r="B2" s="214" t="s">
        <v>285</v>
      </c>
      <c r="C2" s="214" t="s">
        <v>286</v>
      </c>
      <c r="D2" s="214" t="s">
        <v>287</v>
      </c>
    </row>
    <row r="3" spans="1:4" s="217" customFormat="1" ht="12.75" x14ac:dyDescent="0.2">
      <c r="A3" s="216">
        <v>40909</v>
      </c>
      <c r="B3" s="494"/>
      <c r="C3" s="495">
        <v>42.830755419846092</v>
      </c>
      <c r="D3" s="496"/>
    </row>
    <row r="4" spans="1:4" s="217" customFormat="1" ht="12.75" x14ac:dyDescent="0.2">
      <c r="A4" s="216">
        <v>40940</v>
      </c>
      <c r="B4" s="494"/>
      <c r="C4" s="495">
        <v>43.369639093905221</v>
      </c>
      <c r="D4" s="496"/>
    </row>
    <row r="5" spans="1:4" s="217" customFormat="1" ht="12.75" x14ac:dyDescent="0.2">
      <c r="A5" s="216">
        <v>40969</v>
      </c>
      <c r="B5" s="494">
        <v>46.4</v>
      </c>
      <c r="C5" s="495">
        <v>43.776760308541832</v>
      </c>
      <c r="D5" s="496"/>
    </row>
    <row r="6" spans="1:4" s="217" customFormat="1" ht="12.75" x14ac:dyDescent="0.2">
      <c r="A6" s="216">
        <v>41000</v>
      </c>
      <c r="B6" s="494"/>
      <c r="C6" s="495">
        <v>45.97166161459522</v>
      </c>
      <c r="D6" s="496"/>
    </row>
    <row r="7" spans="1:4" s="217" customFormat="1" ht="12.75" x14ac:dyDescent="0.2">
      <c r="A7" s="216">
        <v>41030</v>
      </c>
      <c r="B7" s="494"/>
      <c r="C7" s="495">
        <v>47.091794053238026</v>
      </c>
      <c r="D7" s="496"/>
    </row>
    <row r="8" spans="1:4" s="217" customFormat="1" ht="12.75" x14ac:dyDescent="0.2">
      <c r="A8" s="216">
        <v>41061</v>
      </c>
      <c r="B8" s="494">
        <v>50.3</v>
      </c>
      <c r="C8" s="495">
        <v>47.029259316415875</v>
      </c>
      <c r="D8" s="496"/>
    </row>
    <row r="9" spans="1:4" s="217" customFormat="1" ht="12.75" x14ac:dyDescent="0.2">
      <c r="A9" s="216">
        <v>41091</v>
      </c>
      <c r="B9" s="494"/>
      <c r="C9" s="495">
        <v>47.437965804171014</v>
      </c>
      <c r="D9" s="496"/>
    </row>
    <row r="10" spans="1:4" s="217" customFormat="1" ht="12.75" x14ac:dyDescent="0.2">
      <c r="A10" s="216">
        <v>41122</v>
      </c>
      <c r="B10" s="494"/>
      <c r="C10" s="495">
        <v>48.031171237284717</v>
      </c>
      <c r="D10" s="496"/>
    </row>
    <row r="11" spans="1:4" s="217" customFormat="1" ht="12.75" x14ac:dyDescent="0.2">
      <c r="A11" s="216">
        <v>41153</v>
      </c>
      <c r="B11" s="494">
        <v>51.2</v>
      </c>
      <c r="C11" s="495">
        <v>47.889885405550565</v>
      </c>
      <c r="D11" s="496"/>
    </row>
    <row r="12" spans="1:4" s="217" customFormat="1" ht="12.75" x14ac:dyDescent="0.2">
      <c r="A12" s="216">
        <v>41183</v>
      </c>
      <c r="B12" s="494"/>
      <c r="C12" s="495">
        <v>47.676337870657271</v>
      </c>
      <c r="D12" s="496"/>
    </row>
    <row r="13" spans="1:4" s="217" customFormat="1" ht="12.75" x14ac:dyDescent="0.2">
      <c r="A13" s="216">
        <v>41214</v>
      </c>
      <c r="B13" s="494"/>
      <c r="C13" s="495">
        <v>48.986892221917245</v>
      </c>
      <c r="D13" s="496"/>
    </row>
    <row r="14" spans="1:4" ht="12.75" x14ac:dyDescent="0.2">
      <c r="A14" s="216">
        <v>41244</v>
      </c>
      <c r="B14" s="494">
        <v>52.386062827549154</v>
      </c>
      <c r="C14" s="495">
        <v>48.313552623065647</v>
      </c>
      <c r="D14" s="496"/>
    </row>
    <row r="15" spans="1:4" ht="12.75" x14ac:dyDescent="0.2">
      <c r="A15" s="216">
        <v>41275</v>
      </c>
      <c r="B15" s="494"/>
      <c r="C15" s="495">
        <v>47.746741090541732</v>
      </c>
      <c r="D15" s="496"/>
    </row>
    <row r="16" spans="1:4" ht="12.75" x14ac:dyDescent="0.2">
      <c r="A16" s="216">
        <v>41306</v>
      </c>
      <c r="B16" s="494"/>
      <c r="C16" s="495">
        <v>52.408110266416642</v>
      </c>
      <c r="D16" s="496"/>
    </row>
    <row r="17" spans="1:4" ht="12.75" x14ac:dyDescent="0.2">
      <c r="A17" s="216">
        <v>41334</v>
      </c>
      <c r="B17" s="494">
        <v>55.2</v>
      </c>
      <c r="C17" s="495">
        <v>50.884864128164317</v>
      </c>
      <c r="D17" s="496"/>
    </row>
    <row r="18" spans="1:4" ht="12.75" x14ac:dyDescent="0.2">
      <c r="A18" s="216">
        <v>41365</v>
      </c>
      <c r="B18" s="494"/>
      <c r="C18" s="495">
        <v>51.530232838184766</v>
      </c>
      <c r="D18" s="496"/>
    </row>
    <row r="19" spans="1:4" ht="12.75" x14ac:dyDescent="0.2">
      <c r="A19" s="216">
        <v>41395</v>
      </c>
      <c r="B19" s="494"/>
      <c r="C19" s="495">
        <v>53.058283782391392</v>
      </c>
      <c r="D19" s="496"/>
    </row>
    <row r="20" spans="1:4" ht="12.75" x14ac:dyDescent="0.2">
      <c r="A20" s="216">
        <v>41426</v>
      </c>
      <c r="B20" s="494">
        <v>58</v>
      </c>
      <c r="C20" s="495">
        <v>53.465272100494822</v>
      </c>
      <c r="D20" s="496">
        <v>53.5</v>
      </c>
    </row>
    <row r="21" spans="1:4" ht="12.75" x14ac:dyDescent="0.2">
      <c r="A21" s="216">
        <v>41456</v>
      </c>
      <c r="B21" s="494"/>
      <c r="C21" s="495"/>
      <c r="D21" s="496">
        <v>52.8</v>
      </c>
    </row>
    <row r="22" spans="1:4" ht="12.75" x14ac:dyDescent="0.2">
      <c r="A22" s="216">
        <v>41487</v>
      </c>
      <c r="B22" s="494"/>
      <c r="C22" s="495"/>
      <c r="D22" s="496">
        <v>52.5</v>
      </c>
    </row>
    <row r="23" spans="1:4" ht="12.75" x14ac:dyDescent="0.2">
      <c r="A23" s="216">
        <v>41518</v>
      </c>
      <c r="B23" s="494"/>
      <c r="C23" s="495"/>
      <c r="D23" s="495">
        <v>52.3</v>
      </c>
    </row>
    <row r="24" spans="1:4" ht="12.75" x14ac:dyDescent="0.2">
      <c r="A24" s="216">
        <v>41548</v>
      </c>
      <c r="B24" s="494"/>
      <c r="C24" s="497"/>
      <c r="D24" s="495">
        <v>50.814374350874935</v>
      </c>
    </row>
    <row r="25" spans="1:4" ht="12.75" x14ac:dyDescent="0.2">
      <c r="A25" s="216">
        <v>41579</v>
      </c>
      <c r="B25" s="494"/>
      <c r="C25" s="497"/>
      <c r="D25" s="495">
        <v>50.634180548813376</v>
      </c>
    </row>
    <row r="26" spans="1:4" ht="12.75" x14ac:dyDescent="0.2">
      <c r="A26" s="216">
        <v>41609</v>
      </c>
      <c r="B26" s="494">
        <v>54.3</v>
      </c>
      <c r="C26" s="498"/>
      <c r="D26" s="495">
        <v>50.187015831599638</v>
      </c>
    </row>
    <row r="27" spans="1:4" ht="12.75" x14ac:dyDescent="0.2">
      <c r="A27" s="219"/>
      <c r="D27" s="220" t="s">
        <v>288</v>
      </c>
    </row>
    <row r="32" spans="1:4" x14ac:dyDescent="0.2">
      <c r="A32" s="221"/>
    </row>
    <row r="33" spans="1:6" x14ac:dyDescent="0.2">
      <c r="A33" s="221"/>
      <c r="B33" s="223"/>
      <c r="C33" s="224"/>
      <c r="D33" s="224"/>
      <c r="E33" s="224"/>
      <c r="F33" s="224"/>
    </row>
    <row r="34" spans="1:6" x14ac:dyDescent="0.2">
      <c r="A34" s="221"/>
      <c r="B34" s="223"/>
      <c r="C34" s="224"/>
      <c r="D34" s="224"/>
      <c r="E34" s="224"/>
      <c r="F34" s="224"/>
    </row>
    <row r="35" spans="1:6" ht="12.75" x14ac:dyDescent="0.2">
      <c r="A35" s="225"/>
      <c r="B35" s="226"/>
      <c r="C35" s="226"/>
      <c r="D35" s="226"/>
      <c r="E35" s="226"/>
      <c r="F35" s="224"/>
    </row>
    <row r="36" spans="1:6" ht="12.75" x14ac:dyDescent="0.2">
      <c r="A36" s="225"/>
      <c r="B36" s="227"/>
      <c r="C36" s="227"/>
      <c r="D36" s="227"/>
      <c r="E36" s="227"/>
      <c r="F36" s="224"/>
    </row>
    <row r="37" spans="1:6" ht="12.75" x14ac:dyDescent="0.2">
      <c r="A37" s="225"/>
      <c r="B37" s="226"/>
      <c r="C37" s="226"/>
      <c r="D37" s="226"/>
      <c r="E37" s="226"/>
      <c r="F37" s="224"/>
    </row>
    <row r="38" spans="1:6" ht="12.75" x14ac:dyDescent="0.2">
      <c r="A38" s="225"/>
      <c r="B38" s="228"/>
      <c r="C38" s="228"/>
      <c r="D38" s="228"/>
      <c r="E38" s="228"/>
      <c r="F38" s="224"/>
    </row>
    <row r="39" spans="1:6" ht="12.75" x14ac:dyDescent="0.2">
      <c r="A39" s="225"/>
      <c r="B39" s="226"/>
      <c r="C39" s="226"/>
      <c r="D39" s="226"/>
      <c r="E39" s="226"/>
      <c r="F39" s="224"/>
    </row>
    <row r="40" spans="1:6" ht="12.75" x14ac:dyDescent="0.2">
      <c r="A40" s="225"/>
      <c r="B40" s="228"/>
      <c r="C40" s="228"/>
      <c r="D40" s="228"/>
      <c r="E40" s="228"/>
      <c r="F40" s="224"/>
    </row>
    <row r="41" spans="1:6" s="222" customFormat="1" x14ac:dyDescent="0.2">
      <c r="A41" s="225"/>
      <c r="B41" s="223"/>
      <c r="C41" s="224"/>
      <c r="D41" s="224"/>
      <c r="E41" s="224"/>
      <c r="F41" s="224"/>
    </row>
    <row r="42" spans="1:6" s="222" customFormat="1" x14ac:dyDescent="0.2">
      <c r="A42" s="225"/>
      <c r="B42" s="223"/>
      <c r="C42" s="224"/>
      <c r="D42" s="224"/>
      <c r="E42" s="224"/>
      <c r="F42" s="224"/>
    </row>
    <row r="43" spans="1:6" s="222" customFormat="1" x14ac:dyDescent="0.2">
      <c r="A43" s="221"/>
      <c r="B43" s="223"/>
      <c r="C43" s="224"/>
      <c r="D43" s="224"/>
      <c r="E43" s="224"/>
      <c r="F43" s="224"/>
    </row>
    <row r="44" spans="1:6" s="222" customFormat="1" x14ac:dyDescent="0.2">
      <c r="A44" s="221"/>
      <c r="B44" s="223"/>
      <c r="C44" s="224"/>
      <c r="D44" s="224"/>
      <c r="E44" s="224"/>
      <c r="F44" s="224"/>
    </row>
    <row r="45" spans="1:6" s="222" customFormat="1" x14ac:dyDescent="0.2">
      <c r="A45" s="221"/>
      <c r="B45" s="223"/>
      <c r="C45" s="224"/>
      <c r="D45" s="224"/>
      <c r="E45" s="224"/>
      <c r="F45" s="224"/>
    </row>
    <row r="46" spans="1:6" s="222" customFormat="1" x14ac:dyDescent="0.2">
      <c r="A46" s="221"/>
      <c r="B46" s="223"/>
      <c r="C46" s="224"/>
      <c r="D46" s="224"/>
      <c r="E46" s="224"/>
      <c r="F46" s="224"/>
    </row>
    <row r="47" spans="1:6" s="222" customFormat="1" x14ac:dyDescent="0.2">
      <c r="A47" s="221"/>
      <c r="B47" s="223"/>
      <c r="C47" s="224"/>
      <c r="D47" s="224"/>
      <c r="E47" s="224"/>
      <c r="F47" s="224"/>
    </row>
    <row r="48" spans="1:6" s="222" customFormat="1" x14ac:dyDescent="0.2">
      <c r="A48" s="221"/>
      <c r="B48" s="223"/>
      <c r="C48" s="224"/>
      <c r="D48" s="224"/>
      <c r="E48" s="224"/>
      <c r="F48" s="224"/>
    </row>
    <row r="49" spans="1:6" s="222" customFormat="1" x14ac:dyDescent="0.2">
      <c r="A49" s="221"/>
      <c r="B49" s="223"/>
      <c r="C49" s="224"/>
      <c r="D49" s="224"/>
      <c r="E49" s="224"/>
      <c r="F49" s="224"/>
    </row>
    <row r="50" spans="1:6" s="222" customFormat="1" x14ac:dyDescent="0.2">
      <c r="A50" s="221"/>
      <c r="B50" s="223"/>
      <c r="C50" s="224"/>
      <c r="D50" s="224"/>
      <c r="E50" s="224"/>
      <c r="F50" s="224"/>
    </row>
    <row r="51" spans="1:6" s="222" customFormat="1" x14ac:dyDescent="0.2">
      <c r="A51" s="221"/>
      <c r="B51" s="223"/>
      <c r="C51" s="224"/>
      <c r="D51" s="224"/>
      <c r="E51" s="224"/>
      <c r="F51" s="224"/>
    </row>
    <row r="52" spans="1:6" s="222" customFormat="1" x14ac:dyDescent="0.2">
      <c r="A52" s="221"/>
      <c r="B52" s="223"/>
      <c r="C52" s="224"/>
      <c r="D52" s="224"/>
      <c r="E52" s="224"/>
      <c r="F52" s="224"/>
    </row>
    <row r="53" spans="1:6" s="222" customFormat="1" x14ac:dyDescent="0.2">
      <c r="A53" s="221"/>
      <c r="B53" s="223"/>
      <c r="C53" s="224"/>
      <c r="D53" s="224"/>
      <c r="E53" s="224"/>
      <c r="F53" s="224"/>
    </row>
    <row r="54" spans="1:6" s="222" customFormat="1" x14ac:dyDescent="0.2">
      <c r="A54" s="221"/>
      <c r="B54" s="223"/>
      <c r="C54" s="224"/>
      <c r="D54" s="224"/>
      <c r="E54" s="224"/>
      <c r="F54" s="224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showGridLines="0" workbookViewId="0">
      <selection sqref="A1:B1"/>
    </sheetView>
  </sheetViews>
  <sheetFormatPr defaultRowHeight="12" x14ac:dyDescent="0.2"/>
  <cols>
    <col min="1" max="1" width="14.85546875" style="222" customWidth="1"/>
    <col min="2" max="2" width="28.28515625" style="218" customWidth="1"/>
    <col min="3" max="3" width="11.28515625" style="222" customWidth="1"/>
    <col min="4" max="5" width="11.140625" style="218" customWidth="1"/>
    <col min="6" max="16384" width="9.140625" style="218"/>
  </cols>
  <sheetData>
    <row r="1" spans="1:23" s="212" customFormat="1" ht="12.75" x14ac:dyDescent="0.2">
      <c r="A1" s="1058" t="s">
        <v>958</v>
      </c>
      <c r="B1" s="1058"/>
      <c r="C1" s="229"/>
    </row>
    <row r="2" spans="1:23" s="215" customFormat="1" ht="15" customHeight="1" x14ac:dyDescent="0.2">
      <c r="A2" s="214"/>
      <c r="B2" s="230" t="s">
        <v>289</v>
      </c>
      <c r="C2" s="231"/>
      <c r="D2" s="231"/>
      <c r="E2" s="231"/>
      <c r="F2" s="232"/>
    </row>
    <row r="3" spans="1:23" s="222" customFormat="1" ht="12.75" x14ac:dyDescent="0.2">
      <c r="A3" s="233" t="s">
        <v>290</v>
      </c>
      <c r="B3" s="234">
        <v>3234.1558032424464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1:23" s="222" customFormat="1" ht="12.75" x14ac:dyDescent="0.2">
      <c r="A4" s="233" t="s">
        <v>291</v>
      </c>
      <c r="B4" s="234">
        <v>2953.2536064164719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</row>
    <row r="5" spans="1:23" s="222" customFormat="1" ht="12.75" x14ac:dyDescent="0.2">
      <c r="A5" s="233" t="s">
        <v>292</v>
      </c>
      <c r="B5" s="234">
        <v>6155.6815736375156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</row>
    <row r="6" spans="1:23" s="222" customFormat="1" ht="12.75" x14ac:dyDescent="0.2">
      <c r="A6" s="233" t="s">
        <v>293</v>
      </c>
      <c r="B6" s="234">
        <v>4864.1887617247521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</row>
    <row r="7" spans="1:23" s="222" customFormat="1" ht="12.75" x14ac:dyDescent="0.2">
      <c r="A7" s="233" t="s">
        <v>294</v>
      </c>
      <c r="B7" s="234">
        <v>5297.1278283688171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</row>
    <row r="8" spans="1:23" s="222" customFormat="1" ht="12.75" x14ac:dyDescent="0.2">
      <c r="A8" s="233" t="s">
        <v>295</v>
      </c>
      <c r="B8" s="234">
        <v>5789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</row>
    <row r="9" spans="1:23" s="222" customFormat="1" ht="12.75" x14ac:dyDescent="0.2">
      <c r="A9" s="233" t="s">
        <v>296</v>
      </c>
      <c r="B9" s="234">
        <v>6271.6984560000001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</row>
    <row r="10" spans="1:23" s="222" customFormat="1" x14ac:dyDescent="0.2">
      <c r="A10" s="235"/>
      <c r="B10" s="234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</row>
    <row r="11" spans="1:23" s="222" customFormat="1" ht="12.75" x14ac:dyDescent="0.2">
      <c r="A11" s="233" t="s">
        <v>297</v>
      </c>
      <c r="B11" s="234">
        <v>3268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</row>
    <row r="12" spans="1:23" s="222" customFormat="1" x14ac:dyDescent="0.2">
      <c r="A12" s="187" t="s">
        <v>298</v>
      </c>
      <c r="B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</row>
    <row r="13" spans="1:23" s="222" customFormat="1" x14ac:dyDescent="0.2">
      <c r="A13" s="187"/>
      <c r="B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</row>
    <row r="14" spans="1:23" s="222" customFormat="1" x14ac:dyDescent="0.2">
      <c r="B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</row>
    <row r="15" spans="1:23" s="222" customFormat="1" x14ac:dyDescent="0.2">
      <c r="B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</row>
    <row r="16" spans="1:23" s="222" customFormat="1" x14ac:dyDescent="0.2">
      <c r="B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workbookViewId="0"/>
  </sheetViews>
  <sheetFormatPr defaultRowHeight="12.75" customHeight="1" x14ac:dyDescent="0.2"/>
  <cols>
    <col min="1" max="1" width="9.140625" style="123" customWidth="1"/>
    <col min="2" max="3" width="12.85546875" style="123" customWidth="1"/>
    <col min="4" max="12" width="9.140625" style="123"/>
    <col min="13" max="13" width="9.140625" style="123" customWidth="1"/>
    <col min="14" max="15" width="12.85546875" style="123" customWidth="1"/>
    <col min="16" max="16384" width="9.140625" style="123"/>
  </cols>
  <sheetData>
    <row r="1" spans="1:15" s="738" customFormat="1" ht="12.75" customHeight="1" x14ac:dyDescent="0.2">
      <c r="A1" s="738" t="s">
        <v>928</v>
      </c>
      <c r="M1" s="738" t="s">
        <v>929</v>
      </c>
    </row>
    <row r="2" spans="1:15" ht="12.75" customHeight="1" x14ac:dyDescent="0.2">
      <c r="A2" s="740" t="s">
        <v>930</v>
      </c>
      <c r="B2" s="740">
        <v>2012</v>
      </c>
      <c r="C2" s="740">
        <v>2013</v>
      </c>
      <c r="M2" s="740" t="s">
        <v>931</v>
      </c>
      <c r="N2" s="740">
        <v>2012</v>
      </c>
      <c r="O2" s="740">
        <v>2013</v>
      </c>
    </row>
    <row r="3" spans="1:15" ht="12.75" customHeight="1" x14ac:dyDescent="0.2">
      <c r="A3" s="123">
        <v>120</v>
      </c>
      <c r="B3" s="741">
        <v>0.35946745562130172</v>
      </c>
      <c r="C3" s="741">
        <v>0.35946745562130172</v>
      </c>
      <c r="M3" s="123">
        <v>120</v>
      </c>
      <c r="N3" s="741">
        <v>0.41149101105063501</v>
      </c>
      <c r="O3" s="741">
        <v>0.35946745562130172</v>
      </c>
    </row>
    <row r="4" spans="1:15" ht="12.75" customHeight="1" x14ac:dyDescent="0.2">
      <c r="A4" s="123">
        <v>200</v>
      </c>
      <c r="B4" s="741">
        <v>0.34622781065088765</v>
      </c>
      <c r="C4" s="741">
        <v>0.34622781065088765</v>
      </c>
      <c r="M4" s="123">
        <v>200</v>
      </c>
      <c r="N4" s="741">
        <v>0.25105096486887685</v>
      </c>
      <c r="O4" s="741">
        <v>0.35946745562130183</v>
      </c>
    </row>
    <row r="5" spans="1:15" ht="12.75" customHeight="1" x14ac:dyDescent="0.2">
      <c r="A5" s="123">
        <v>280</v>
      </c>
      <c r="B5" s="741">
        <v>0.35001056635672018</v>
      </c>
      <c r="C5" s="741">
        <v>0.35001056635672018</v>
      </c>
      <c r="M5" s="123">
        <v>280</v>
      </c>
      <c r="N5" s="741">
        <v>0.18229094507669472</v>
      </c>
      <c r="O5" s="741">
        <v>0.35946745562130178</v>
      </c>
    </row>
    <row r="6" spans="1:15" ht="12.75" customHeight="1" x14ac:dyDescent="0.2">
      <c r="A6" s="123">
        <v>360</v>
      </c>
      <c r="B6" s="741">
        <v>0.35963921761998685</v>
      </c>
      <c r="C6" s="741">
        <v>0.35963921761998685</v>
      </c>
      <c r="M6" s="123">
        <v>360</v>
      </c>
      <c r="N6" s="741">
        <v>0.14411318379240204</v>
      </c>
      <c r="O6" s="741">
        <v>0.35963921761998685</v>
      </c>
    </row>
    <row r="7" spans="1:15" ht="12.75" customHeight="1" x14ac:dyDescent="0.2">
      <c r="A7" s="123">
        <v>440</v>
      </c>
      <c r="B7" s="741">
        <v>0.38173547606239921</v>
      </c>
      <c r="C7" s="741">
        <v>0.38173547606239921</v>
      </c>
      <c r="M7" s="123">
        <v>440</v>
      </c>
      <c r="N7" s="741">
        <v>0.15398653681795693</v>
      </c>
      <c r="O7" s="741">
        <v>0.38173547606239921</v>
      </c>
    </row>
    <row r="8" spans="1:15" ht="12.75" customHeight="1" x14ac:dyDescent="0.2">
      <c r="A8" s="123">
        <v>520</v>
      </c>
      <c r="B8" s="741">
        <v>0.39703288575329998</v>
      </c>
      <c r="C8" s="741">
        <v>0.39703288575329998</v>
      </c>
      <c r="M8" s="123">
        <v>520</v>
      </c>
      <c r="N8" s="741">
        <v>0.16082193506641798</v>
      </c>
      <c r="O8" s="741">
        <v>0.39703288575329998</v>
      </c>
    </row>
    <row r="9" spans="1:15" ht="12.75" customHeight="1" x14ac:dyDescent="0.2">
      <c r="A9" s="123">
        <v>600</v>
      </c>
      <c r="B9" s="741">
        <v>0.40825098619329392</v>
      </c>
      <c r="C9" s="741">
        <v>0.40825098619329392</v>
      </c>
      <c r="M9" s="123">
        <v>600</v>
      </c>
      <c r="N9" s="741">
        <v>0.16583456044862283</v>
      </c>
      <c r="O9" s="741">
        <v>0.40825098619329392</v>
      </c>
    </row>
    <row r="10" spans="1:15" ht="12.75" customHeight="1" x14ac:dyDescent="0.2">
      <c r="A10" s="123">
        <v>680</v>
      </c>
      <c r="B10" s="741">
        <v>0.41682953358858332</v>
      </c>
      <c r="C10" s="741">
        <v>0.41682953358858332</v>
      </c>
      <c r="M10" s="123">
        <v>680</v>
      </c>
      <c r="N10" s="741">
        <v>0.16966774456442649</v>
      </c>
      <c r="O10" s="741">
        <v>0.41682953358858332</v>
      </c>
    </row>
    <row r="11" spans="1:15" ht="12.75" customHeight="1" x14ac:dyDescent="0.2">
      <c r="A11" s="123">
        <v>760</v>
      </c>
      <c r="B11" s="741">
        <v>0.42360207100591712</v>
      </c>
      <c r="C11" s="741">
        <v>0.42360207100591712</v>
      </c>
      <c r="M11" s="123">
        <v>760</v>
      </c>
      <c r="N11" s="741">
        <v>0.17269394255058729</v>
      </c>
      <c r="O11" s="741">
        <v>0.42360207100591712</v>
      </c>
    </row>
    <row r="12" spans="1:15" ht="12.75" customHeight="1" x14ac:dyDescent="0.2">
      <c r="A12" s="123">
        <v>840</v>
      </c>
      <c r="B12" s="741">
        <v>0.42908460129613968</v>
      </c>
      <c r="C12" s="741">
        <v>0.42908460129613968</v>
      </c>
      <c r="M12" s="123">
        <v>840</v>
      </c>
      <c r="N12" s="741">
        <v>0.17514372187271743</v>
      </c>
      <c r="O12" s="741">
        <v>0.42908460129613968</v>
      </c>
    </row>
    <row r="13" spans="1:15" ht="12.75" customHeight="1" x14ac:dyDescent="0.2">
      <c r="A13" s="123">
        <v>920</v>
      </c>
      <c r="B13" s="741">
        <v>0.43361364805762792</v>
      </c>
      <c r="C13" s="741">
        <v>0.43361364805762792</v>
      </c>
      <c r="M13" s="123">
        <v>920</v>
      </c>
      <c r="N13" s="741">
        <v>0.17716745261708583</v>
      </c>
      <c r="O13" s="741">
        <v>0.43361364805762792</v>
      </c>
    </row>
    <row r="14" spans="1:15" ht="12.75" customHeight="1" x14ac:dyDescent="0.2">
      <c r="A14" s="123">
        <v>1000</v>
      </c>
      <c r="B14" s="741">
        <v>0.43741804733727818</v>
      </c>
      <c r="C14" s="741">
        <v>0.43741804733727818</v>
      </c>
      <c r="M14" s="123">
        <v>1000</v>
      </c>
      <c r="N14" s="741">
        <v>0.17886738644235528</v>
      </c>
      <c r="O14" s="741">
        <v>0.43741804733727818</v>
      </c>
    </row>
    <row r="15" spans="1:15" ht="12.75" customHeight="1" x14ac:dyDescent="0.2">
      <c r="A15" s="123">
        <v>1080</v>
      </c>
      <c r="B15" s="741">
        <v>0.44065883190883198</v>
      </c>
      <c r="C15" s="741">
        <v>0.44065883190883198</v>
      </c>
      <c r="M15" s="123">
        <v>1080</v>
      </c>
      <c r="N15" s="741">
        <v>0.18031547821943669</v>
      </c>
      <c r="O15" s="741">
        <v>0.44065883190883198</v>
      </c>
    </row>
    <row r="16" spans="1:15" ht="12.75" customHeight="1" x14ac:dyDescent="0.2">
      <c r="A16" s="123">
        <v>1160</v>
      </c>
      <c r="B16" s="741">
        <v>0.44345261171189548</v>
      </c>
      <c r="C16" s="741">
        <v>0.44345261171189548</v>
      </c>
      <c r="M16" s="123">
        <v>1160</v>
      </c>
      <c r="N16" s="741">
        <v>0.18156383319967923</v>
      </c>
      <c r="O16" s="741">
        <v>0.44345261171189548</v>
      </c>
    </row>
    <row r="17" spans="1:15" ht="12.75" customHeight="1" x14ac:dyDescent="0.2">
      <c r="A17" s="123">
        <v>1240</v>
      </c>
      <c r="B17" s="741">
        <v>0.44514017082335222</v>
      </c>
      <c r="C17" s="741">
        <v>0.44588590379843485</v>
      </c>
      <c r="M17" s="123">
        <v>1240</v>
      </c>
      <c r="N17" s="741">
        <v>0.18255162177963752</v>
      </c>
      <c r="O17" s="741">
        <v>0.44588590379843485</v>
      </c>
    </row>
    <row r="18" spans="1:15" ht="12.75" customHeight="1" x14ac:dyDescent="0.2">
      <c r="A18" s="123">
        <v>1320</v>
      </c>
      <c r="B18" s="741">
        <v>0.44640662823908361</v>
      </c>
      <c r="C18" s="741">
        <v>0.44802425138963592</v>
      </c>
      <c r="M18" s="123">
        <v>1320</v>
      </c>
      <c r="N18" s="741">
        <v>0.18339079007804607</v>
      </c>
      <c r="O18" s="741">
        <v>0.44802425138963592</v>
      </c>
    </row>
    <row r="19" spans="1:15" ht="12.75" customHeight="1" x14ac:dyDescent="0.2">
      <c r="A19" s="123">
        <v>1400</v>
      </c>
      <c r="B19" s="741">
        <v>0.44752983809944508</v>
      </c>
      <c r="C19" s="741">
        <v>0.4499182163989856</v>
      </c>
      <c r="M19" s="123">
        <v>1400</v>
      </c>
      <c r="N19" s="741">
        <v>0.18413425332223121</v>
      </c>
      <c r="O19" s="741">
        <v>0.4499182163989856</v>
      </c>
    </row>
    <row r="20" spans="1:15" ht="12.75" customHeight="1" x14ac:dyDescent="0.2">
      <c r="A20" s="123">
        <v>1480</v>
      </c>
      <c r="B20" s="741">
        <v>0.44853280333828738</v>
      </c>
      <c r="C20" s="741">
        <v>0.45160742843435164</v>
      </c>
      <c r="M20" s="123">
        <v>1480</v>
      </c>
      <c r="N20" s="741">
        <v>0.18479750064808545</v>
      </c>
      <c r="O20" s="741">
        <v>0.45160742843435164</v>
      </c>
    </row>
    <row r="21" spans="1:15" ht="12.75" customHeight="1" x14ac:dyDescent="0.2">
      <c r="A21" s="123">
        <v>1560</v>
      </c>
      <c r="B21" s="741">
        <v>0.44943385199065927</v>
      </c>
      <c r="C21" s="741">
        <v>0.45312338795326967</v>
      </c>
      <c r="M21" s="123">
        <v>1560</v>
      </c>
      <c r="N21" s="741">
        <v>0.18539284987725554</v>
      </c>
      <c r="O21" s="741">
        <v>0.45312338795326967</v>
      </c>
    </row>
    <row r="22" spans="1:15" ht="12.75" customHeight="1" x14ac:dyDescent="0.2">
      <c r="A22" s="123">
        <v>1640</v>
      </c>
      <c r="B22" s="741">
        <v>0.45024776737377714</v>
      </c>
      <c r="C22" s="741">
        <v>0.45449144898253718</v>
      </c>
      <c r="M22" s="123">
        <v>1640</v>
      </c>
      <c r="N22" s="741">
        <v>0.18593021963174811</v>
      </c>
      <c r="O22" s="741">
        <v>0.45449144898253718</v>
      </c>
    </row>
    <row r="23" spans="1:15" ht="12.75" customHeight="1" x14ac:dyDescent="0.2">
      <c r="A23" s="123">
        <v>1720</v>
      </c>
      <c r="B23" s="741">
        <v>0.45098660551730008</v>
      </c>
      <c r="C23" s="741">
        <v>0.45573224852071004</v>
      </c>
      <c r="M23" s="123">
        <v>1720</v>
      </c>
      <c r="N23" s="741">
        <v>0.18778145859334403</v>
      </c>
      <c r="O23" s="741">
        <v>0.45573224852071004</v>
      </c>
    </row>
    <row r="24" spans="1:15" ht="12.75" customHeight="1" x14ac:dyDescent="0.2">
      <c r="A24" s="123">
        <v>1800</v>
      </c>
      <c r="B24" s="741">
        <v>0.45166029636204541</v>
      </c>
      <c r="C24" s="741">
        <v>0.45686275476660088</v>
      </c>
      <c r="M24" s="123">
        <v>1800</v>
      </c>
      <c r="N24" s="741">
        <v>0.19025611089788827</v>
      </c>
      <c r="O24" s="741">
        <v>0.45686275476660088</v>
      </c>
    </row>
    <row r="25" spans="1:15" ht="12.75" customHeight="1" x14ac:dyDescent="0.2">
      <c r="A25" s="123">
        <v>1880</v>
      </c>
      <c r="B25" s="741">
        <v>0.45258486159260158</v>
      </c>
      <c r="C25" s="741">
        <v>0.45802001369130046</v>
      </c>
      <c r="M25" s="123">
        <v>1880</v>
      </c>
      <c r="N25" s="741">
        <v>0.19252048156270787</v>
      </c>
      <c r="O25" s="741">
        <v>0.45802001369130046</v>
      </c>
    </row>
    <row r="26" spans="1:15" ht="12.75" customHeight="1" x14ac:dyDescent="0.2">
      <c r="A26" s="123">
        <v>1960</v>
      </c>
      <c r="B26" s="741">
        <v>0.45440730085529824</v>
      </c>
      <c r="C26" s="741">
        <v>0.4602067043533391</v>
      </c>
      <c r="M26" s="123">
        <v>1960</v>
      </c>
      <c r="N26" s="741">
        <v>0.19460028100286689</v>
      </c>
      <c r="O26" s="741">
        <v>0.4602067043533391</v>
      </c>
    </row>
    <row r="27" spans="1:15" ht="12.75" customHeight="1" x14ac:dyDescent="0.2">
      <c r="A27" s="123">
        <v>2040</v>
      </c>
      <c r="B27" s="741">
        <v>0.45608781709506652</v>
      </c>
      <c r="C27" s="741">
        <v>0.46222188986541363</v>
      </c>
      <c r="M27" s="123">
        <v>2040</v>
      </c>
      <c r="N27" s="741">
        <v>0.19651719239972468</v>
      </c>
      <c r="O27" s="741">
        <v>0.46222188986541363</v>
      </c>
    </row>
    <row r="28" spans="1:15" ht="12.75" customHeight="1" x14ac:dyDescent="0.2">
      <c r="A28" s="123">
        <v>2120</v>
      </c>
      <c r="B28" s="741">
        <v>0.45764236742836484</v>
      </c>
      <c r="C28" s="741">
        <v>0.4640849859048789</v>
      </c>
      <c r="M28" s="123">
        <v>2120</v>
      </c>
      <c r="N28" s="741">
        <v>0.19828963050973</v>
      </c>
      <c r="O28" s="741">
        <v>0.4640849859048789</v>
      </c>
    </row>
    <row r="29" spans="1:15" ht="12.75" customHeight="1" x14ac:dyDescent="0.2">
      <c r="A29" s="123">
        <v>2200</v>
      </c>
      <c r="B29" s="741">
        <v>0.45908460320328953</v>
      </c>
      <c r="C29" s="741">
        <v>0.4658125840505648</v>
      </c>
      <c r="M29" s="123">
        <v>2200</v>
      </c>
      <c r="N29" s="741">
        <v>0.19993333513469089</v>
      </c>
      <c r="O29" s="741">
        <v>0.4658125840505648</v>
      </c>
    </row>
    <row r="30" spans="1:15" ht="12.75" customHeight="1" x14ac:dyDescent="0.2">
      <c r="A30" s="123">
        <v>2280</v>
      </c>
      <c r="B30" s="741">
        <v>0.46042627195234553</v>
      </c>
      <c r="C30" s="741">
        <v>0.46741894723865873</v>
      </c>
      <c r="M30" s="123">
        <v>2280</v>
      </c>
      <c r="N30" s="741">
        <v>0.20146183981096716</v>
      </c>
      <c r="O30" s="741">
        <v>0.46741894723865873</v>
      </c>
    </row>
    <row r="31" spans="1:15" ht="12.75" customHeight="1" x14ac:dyDescent="0.2">
      <c r="A31" s="123">
        <v>2360</v>
      </c>
      <c r="B31" s="741">
        <v>0.46162434897013871</v>
      </c>
      <c r="C31" s="741">
        <v>0.46891640444789884</v>
      </c>
      <c r="M31" s="123">
        <v>2360</v>
      </c>
      <c r="N31" s="741">
        <v>0.20288684529001366</v>
      </c>
      <c r="O31" s="741">
        <v>0.46891640444789884</v>
      </c>
    </row>
    <row r="32" spans="1:15" ht="12.75" customHeight="1" x14ac:dyDescent="0.2">
      <c r="A32" s="123">
        <v>2440</v>
      </c>
      <c r="B32" s="741">
        <v>0.46073533884414797</v>
      </c>
      <c r="C32" s="741">
        <v>0.47031566774177908</v>
      </c>
      <c r="M32" s="123">
        <v>2440</v>
      </c>
      <c r="N32" s="741">
        <v>0.20421851963528453</v>
      </c>
      <c r="O32" s="741">
        <v>0.47031566774177908</v>
      </c>
    </row>
    <row r="33" spans="1:15" ht="12.75" customHeight="1" x14ac:dyDescent="0.2">
      <c r="A33" s="123">
        <v>2520</v>
      </c>
      <c r="B33" s="741">
        <v>0.45989849685940937</v>
      </c>
      <c r="C33" s="741">
        <v>0.47162608892176194</v>
      </c>
      <c r="M33" s="123">
        <v>2520</v>
      </c>
      <c r="N33" s="741">
        <v>0.20546574122407329</v>
      </c>
      <c r="O33" s="741">
        <v>0.47162608892176194</v>
      </c>
    </row>
    <row r="34" spans="1:15" ht="12.75" customHeight="1" x14ac:dyDescent="0.2">
      <c r="A34" s="123">
        <v>2600</v>
      </c>
      <c r="B34" s="741">
        <v>0.45910936197523705</v>
      </c>
      <c r="C34" s="741">
        <v>0.47285586879836139</v>
      </c>
      <c r="M34" s="123">
        <v>2600</v>
      </c>
      <c r="N34" s="741">
        <v>0.20663629693787225</v>
      </c>
      <c r="O34" s="741">
        <v>0.47285586879836139</v>
      </c>
    </row>
    <row r="35" spans="1:15" ht="12.75" customHeight="1" x14ac:dyDescent="0.2">
      <c r="A35" s="123">
        <v>2680</v>
      </c>
      <c r="B35" s="741">
        <v>0.45836396768892718</v>
      </c>
      <c r="C35" s="741">
        <v>0.47401222898083545</v>
      </c>
      <c r="M35" s="123">
        <v>2680</v>
      </c>
      <c r="N35" s="741">
        <v>0.20773704489463879</v>
      </c>
      <c r="O35" s="741">
        <v>0.47401222898083545</v>
      </c>
    </row>
    <row r="36" spans="1:15" ht="12.75" customHeight="1" x14ac:dyDescent="0.2">
      <c r="A36" s="123">
        <v>2760</v>
      </c>
      <c r="B36" s="741">
        <v>0.45765877535496707</v>
      </c>
      <c r="C36" s="741">
        <v>0.47510155379041247</v>
      </c>
      <c r="M36" s="123">
        <v>2760</v>
      </c>
      <c r="N36" s="741">
        <v>0.2087740489097504</v>
      </c>
      <c r="O36" s="741">
        <v>0.47510155379041247</v>
      </c>
    </row>
    <row r="37" spans="1:15" ht="12.75" customHeight="1" x14ac:dyDescent="0.2">
      <c r="A37" s="123">
        <v>2840</v>
      </c>
      <c r="B37" s="741">
        <v>0.45699061800998309</v>
      </c>
      <c r="C37" s="741">
        <v>0.47612950818818228</v>
      </c>
      <c r="M37" s="123">
        <v>2840</v>
      </c>
      <c r="N37" s="741">
        <v>0.20975269025453927</v>
      </c>
      <c r="O37" s="741">
        <v>0.47612950818818228</v>
      </c>
    </row>
    <row r="38" spans="1:15" ht="12.75" customHeight="1" x14ac:dyDescent="0.2">
      <c r="A38" s="123">
        <v>2920</v>
      </c>
      <c r="B38" s="741">
        <v>0.45635665282176258</v>
      </c>
      <c r="C38" s="741">
        <v>0.47710113631758128</v>
      </c>
      <c r="M38" s="123">
        <v>2920</v>
      </c>
      <c r="N38" s="741">
        <v>0.21060388095947216</v>
      </c>
      <c r="O38" s="741">
        <v>0.47710113631758128</v>
      </c>
    </row>
    <row r="39" spans="1:15" ht="12.75" customHeight="1" x14ac:dyDescent="0.2">
      <c r="A39" s="123">
        <v>3000</v>
      </c>
      <c r="B39" s="741">
        <v>0.45575432065624472</v>
      </c>
      <c r="C39" s="741">
        <v>0.47802094428007891</v>
      </c>
      <c r="M39" s="123">
        <v>3000</v>
      </c>
      <c r="N39" s="741">
        <v>0.21022624079208505</v>
      </c>
      <c r="O39" s="741">
        <v>0.47802094428007891</v>
      </c>
    </row>
    <row r="40" spans="1:15" ht="12.75" customHeight="1" x14ac:dyDescent="0.2">
      <c r="A40" s="123">
        <v>3080</v>
      </c>
      <c r="B40" s="741">
        <v>0.45518131154965402</v>
      </c>
      <c r="C40" s="741">
        <v>0.47889297001075848</v>
      </c>
      <c r="M40" s="123">
        <v>3080</v>
      </c>
      <c r="N40" s="741">
        <v>0.20986819968866521</v>
      </c>
      <c r="O40" s="741">
        <v>0.47889297001075848</v>
      </c>
    </row>
    <row r="41" spans="1:15" ht="12.75" customHeight="1" x14ac:dyDescent="0.2">
      <c r="A41" s="123">
        <v>3160</v>
      </c>
      <c r="B41" s="741">
        <v>0.45392300531775709</v>
      </c>
      <c r="C41" s="741">
        <v>0.47972084253988473</v>
      </c>
      <c r="M41" s="123">
        <v>3160</v>
      </c>
      <c r="N41" s="741">
        <v>0.20952827048885311</v>
      </c>
      <c r="O41" s="741">
        <v>0.47972084253988473</v>
      </c>
    </row>
    <row r="42" spans="1:15" ht="12.75" customHeight="1" x14ac:dyDescent="0.2">
      <c r="A42" s="123">
        <v>3240</v>
      </c>
      <c r="B42" s="741">
        <v>0.44979668865332129</v>
      </c>
      <c r="C42" s="741">
        <v>0.48050783247497991</v>
      </c>
      <c r="M42" s="123">
        <v>3240</v>
      </c>
      <c r="N42" s="741">
        <v>0.20920511277988474</v>
      </c>
      <c r="O42" s="741">
        <v>0.48050783247497991</v>
      </c>
    </row>
    <row r="43" spans="1:15" ht="12.75" customHeight="1" x14ac:dyDescent="0.2">
      <c r="A43" s="123">
        <v>3320</v>
      </c>
      <c r="B43" s="741">
        <v>0.44506394435952962</v>
      </c>
      <c r="C43" s="741">
        <v>0.48127969273543886</v>
      </c>
      <c r="M43" s="123">
        <v>3320</v>
      </c>
      <c r="N43" s="741">
        <v>0.2088975152317169</v>
      </c>
      <c r="O43" s="741">
        <v>0.48127969273543886</v>
      </c>
    </row>
    <row r="44" spans="1:15" ht="12.75" customHeight="1" x14ac:dyDescent="0.2">
      <c r="A44" s="123">
        <v>3400</v>
      </c>
      <c r="B44" s="741">
        <v>0.44050476685213807</v>
      </c>
      <c r="C44" s="741">
        <v>0.48218136094674557</v>
      </c>
      <c r="M44" s="123">
        <v>3400</v>
      </c>
      <c r="N44" s="741">
        <v>0.20860438042387389</v>
      </c>
      <c r="O44" s="741">
        <v>0.48218136094674557</v>
      </c>
    </row>
    <row r="45" spans="1:15" ht="12.75" customHeight="1" x14ac:dyDescent="0.2">
      <c r="A45" s="123">
        <v>3480</v>
      </c>
      <c r="B45" s="741">
        <v>0.43610978007877227</v>
      </c>
      <c r="C45" s="741">
        <v>0.48304157314833707</v>
      </c>
      <c r="M45" s="123">
        <v>3480</v>
      </c>
      <c r="N45" s="741">
        <v>0.20832471176338641</v>
      </c>
      <c r="O45" s="741">
        <v>0.48304157314833707</v>
      </c>
    </row>
    <row r="46" spans="1:15" ht="12.75" customHeight="1" x14ac:dyDescent="0.2">
      <c r="A46" s="123">
        <v>3560</v>
      </c>
      <c r="B46" s="741">
        <v>0.43187027136581796</v>
      </c>
      <c r="C46" s="741">
        <v>0.48386312412738514</v>
      </c>
      <c r="M46" s="123">
        <v>3560</v>
      </c>
      <c r="N46" s="741">
        <v>0.20805760216515579</v>
      </c>
      <c r="O46" s="741">
        <v>0.48386312412738514</v>
      </c>
    </row>
    <row r="47" spans="1:15" ht="12.75" customHeight="1" x14ac:dyDescent="0.2">
      <c r="A47" s="123">
        <v>3640</v>
      </c>
      <c r="B47" s="741">
        <v>0.42777813376854013</v>
      </c>
      <c r="C47" s="741">
        <v>0.48464856297548603</v>
      </c>
      <c r="M47" s="123">
        <v>3640</v>
      </c>
      <c r="N47" s="741">
        <v>0.20780222422381939</v>
      </c>
      <c r="O47" s="741">
        <v>0.48464856297548603</v>
      </c>
    </row>
    <row r="48" spans="1:15" ht="12.75" customHeight="1" x14ac:dyDescent="0.2">
      <c r="A48" s="123">
        <v>3720</v>
      </c>
      <c r="B48" s="741">
        <v>0.4238258143304619</v>
      </c>
      <c r="C48" s="741">
        <v>0.48540021950753964</v>
      </c>
      <c r="M48" s="123">
        <v>3720</v>
      </c>
      <c r="N48" s="741">
        <v>0.20755782165276668</v>
      </c>
      <c r="O48" s="741">
        <v>0.48540021950753964</v>
      </c>
    </row>
    <row r="49" spans="1:15" ht="12.75" customHeight="1" x14ac:dyDescent="0.2">
      <c r="A49" s="123">
        <v>3800</v>
      </c>
      <c r="B49" s="741">
        <v>0.4200062675572056</v>
      </c>
      <c r="C49" s="741">
        <v>0.48612022734350668</v>
      </c>
      <c r="M49" s="123">
        <v>3800</v>
      </c>
      <c r="N49" s="741">
        <v>0.20732370180371071</v>
      </c>
      <c r="O49" s="741">
        <v>0.48612022734350668</v>
      </c>
    </row>
    <row r="50" spans="1:15" ht="12.75" customHeight="1" x14ac:dyDescent="0.2">
      <c r="A50" s="123">
        <v>3880</v>
      </c>
      <c r="B50" s="741">
        <v>0.41631291350181865</v>
      </c>
      <c r="C50" s="741">
        <v>0.4868105441346916</v>
      </c>
      <c r="M50" s="123">
        <v>3880</v>
      </c>
      <c r="N50" s="741">
        <v>0.20709922911097695</v>
      </c>
      <c r="O50" s="741">
        <v>0.4868105441346916</v>
      </c>
    </row>
    <row r="51" spans="1:15" ht="12.75" customHeight="1" x14ac:dyDescent="0.2">
      <c r="A51" s="123">
        <v>3960</v>
      </c>
      <c r="B51" s="741">
        <v>0.4127395999370036</v>
      </c>
      <c r="C51" s="741">
        <v>0.48591890860094311</v>
      </c>
      <c r="M51" s="123">
        <v>3960</v>
      </c>
      <c r="N51" s="741">
        <v>0.2068838193298374</v>
      </c>
      <c r="O51" s="741">
        <v>0.48591890860094311</v>
      </c>
    </row>
    <row r="52" spans="1:15" ht="12.75" customHeight="1" x14ac:dyDescent="0.2">
      <c r="A52" s="123">
        <v>4040</v>
      </c>
      <c r="B52" s="741">
        <v>0.4092805681567715</v>
      </c>
      <c r="C52" s="741">
        <v>0.48250008849165954</v>
      </c>
      <c r="M52" s="123">
        <v>4040</v>
      </c>
      <c r="N52" s="741">
        <v>0.20667693445890362</v>
      </c>
      <c r="O52" s="741">
        <v>0.48250008849165954</v>
      </c>
    </row>
    <row r="53" spans="1:15" ht="12.75" customHeight="1" x14ac:dyDescent="0.2">
      <c r="A53" s="123">
        <v>4120</v>
      </c>
      <c r="B53" s="741">
        <v>0.40593042200764773</v>
      </c>
      <c r="C53" s="741">
        <v>0.4791814317478309</v>
      </c>
      <c r="M53" s="123">
        <v>4120</v>
      </c>
      <c r="N53" s="741">
        <v>0.2064780782536666</v>
      </c>
      <c r="O53" s="741">
        <v>0.4791814317478309</v>
      </c>
    </row>
    <row r="54" spans="1:15" ht="12.75" customHeight="1" x14ac:dyDescent="0.2">
      <c r="A54" s="123">
        <v>4200</v>
      </c>
      <c r="B54" s="741">
        <v>0.40268409979913006</v>
      </c>
      <c r="C54" s="741">
        <v>0.47595860009453006</v>
      </c>
      <c r="M54" s="123">
        <v>4200</v>
      </c>
      <c r="N54" s="741">
        <v>0.20628679225241783</v>
      </c>
      <c r="O54" s="741">
        <v>0.47595860009453006</v>
      </c>
    </row>
    <row r="55" spans="1:15" ht="12.75" customHeight="1" x14ac:dyDescent="0.2">
      <c r="A55" s="123">
        <v>4280</v>
      </c>
      <c r="B55" s="741">
        <v>0.39953684878585161</v>
      </c>
      <c r="C55" s="741">
        <v>0.4728275022237281</v>
      </c>
      <c r="M55" s="123">
        <v>4280</v>
      </c>
      <c r="N55" s="741">
        <v>0.20610265224755703</v>
      </c>
      <c r="O55" s="741">
        <v>0.4728275022237281</v>
      </c>
    </row>
    <row r="56" spans="1:15" ht="12.75" customHeight="1" x14ac:dyDescent="0.2">
      <c r="A56" s="123">
        <v>4360</v>
      </c>
      <c r="B56" s="741">
        <v>0.3964842019508914</v>
      </c>
      <c r="C56" s="741">
        <v>0.46978427646690341</v>
      </c>
      <c r="M56" s="123">
        <v>4360</v>
      </c>
      <c r="N56" s="741">
        <v>0.20592526514511994</v>
      </c>
      <c r="O56" s="741">
        <v>0.46978427646690341</v>
      </c>
    </row>
    <row r="57" spans="1:15" ht="12.75" customHeight="1" x14ac:dyDescent="0.2">
      <c r="A57" s="123">
        <v>4440</v>
      </c>
      <c r="B57" s="741">
        <v>0.39352195685171604</v>
      </c>
      <c r="C57" s="741">
        <v>0.46682527490630527</v>
      </c>
      <c r="M57" s="123">
        <v>4440</v>
      </c>
      <c r="N57" s="741">
        <v>0.2057542661635928</v>
      </c>
      <c r="O57" s="741">
        <v>0.46682527490630527</v>
      </c>
    </row>
    <row r="58" spans="1:15" ht="12.75" customHeight="1" x14ac:dyDescent="0.2">
      <c r="A58" s="123">
        <v>4520</v>
      </c>
      <c r="B58" s="741">
        <v>0.39064615631808175</v>
      </c>
      <c r="C58" s="741">
        <v>0.46394704878742321</v>
      </c>
      <c r="M58" s="123">
        <v>4520</v>
      </c>
      <c r="N58" s="741">
        <v>0.20558931633000538</v>
      </c>
      <c r="O58" s="741">
        <v>0.46394704878742321</v>
      </c>
    </row>
    <row r="59" spans="1:15" ht="12.75" customHeight="1" x14ac:dyDescent="0.2">
      <c r="A59" s="123">
        <v>4600</v>
      </c>
      <c r="B59" s="741">
        <v>0.38785307081546277</v>
      </c>
      <c r="C59" s="741">
        <v>0.4611463351100068</v>
      </c>
      <c r="M59" s="123">
        <v>4600</v>
      </c>
      <c r="N59" s="741">
        <v>0.20543010023713576</v>
      </c>
      <c r="O59" s="741">
        <v>0.4611463351100068</v>
      </c>
    </row>
    <row r="60" spans="1:15" ht="12.75" customHeight="1" x14ac:dyDescent="0.2">
      <c r="A60" s="123">
        <v>4680</v>
      </c>
      <c r="B60" s="741">
        <v>0.38513918230871619</v>
      </c>
      <c r="C60" s="741">
        <v>0.45842004428803035</v>
      </c>
      <c r="M60" s="123">
        <v>4680</v>
      </c>
      <c r="N60" s="741">
        <v>0.20527632403060134</v>
      </c>
      <c r="O60" s="741">
        <v>0.45842004428803035</v>
      </c>
    </row>
    <row r="61" spans="1:15" ht="12.75" customHeight="1" x14ac:dyDescent="0.2">
      <c r="A61" s="123">
        <v>4760</v>
      </c>
      <c r="B61" s="741">
        <v>0.38250116947918072</v>
      </c>
      <c r="C61" s="741">
        <v>0.45576524878048785</v>
      </c>
      <c r="M61" s="123">
        <v>4760</v>
      </c>
      <c r="N61" s="741">
        <v>0.20512771359880774</v>
      </c>
      <c r="O61" s="741">
        <v>0.45576524878048785</v>
      </c>
    </row>
    <row r="62" spans="1:15" ht="12.75" customHeight="1" x14ac:dyDescent="0.2">
      <c r="A62" s="123">
        <v>4840</v>
      </c>
      <c r="B62" s="741">
        <v>0.37993589416459439</v>
      </c>
      <c r="C62" s="741">
        <v>0.45317917260506146</v>
      </c>
      <c r="M62" s="123">
        <v>4840</v>
      </c>
      <c r="N62" s="741">
        <v>0.20498401294229895</v>
      </c>
      <c r="O62" s="741">
        <v>0.45317917260506146</v>
      </c>
    </row>
    <row r="63" spans="1:15" ht="12.75" customHeight="1" x14ac:dyDescent="0.2">
      <c r="A63" s="123">
        <v>4920</v>
      </c>
      <c r="B63" s="741">
        <v>0.37744038890542947</v>
      </c>
      <c r="C63" s="741">
        <v>0.45065918165570218</v>
      </c>
      <c r="M63" s="123">
        <v>4920</v>
      </c>
      <c r="N63" s="741">
        <v>0.2048449827020998</v>
      </c>
      <c r="O63" s="741">
        <v>0.45065918165570218</v>
      </c>
    </row>
    <row r="64" spans="1:15" ht="12.75" customHeight="1" x14ac:dyDescent="0.2">
      <c r="A64" s="123">
        <v>5000</v>
      </c>
      <c r="B64" s="741">
        <v>0.37501184549373368</v>
      </c>
      <c r="C64" s="741">
        <v>0.44820277475312587</v>
      </c>
      <c r="M64" s="123">
        <v>5000</v>
      </c>
      <c r="N64" s="741">
        <v>0.20471039882925612</v>
      </c>
      <c r="O64" s="741">
        <v>0.44820277475312587</v>
      </c>
    </row>
    <row r="65" spans="1:15" ht="12.75" customHeight="1" x14ac:dyDescent="0.2">
      <c r="A65" s="123">
        <v>5080</v>
      </c>
      <c r="B65" s="741">
        <v>0.37264760443157441</v>
      </c>
      <c r="C65" s="741">
        <v>0.44580757536430715</v>
      </c>
      <c r="M65" s="123">
        <v>5080</v>
      </c>
      <c r="N65" s="741">
        <v>0.2045800513800145</v>
      </c>
      <c r="O65" s="741">
        <v>0.44580757536430715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sqref="A1:G1"/>
    </sheetView>
  </sheetViews>
  <sheetFormatPr defaultRowHeight="12.75" x14ac:dyDescent="0.2"/>
  <cols>
    <col min="1" max="1" width="27" style="571" customWidth="1"/>
    <col min="2" max="4" width="9.140625" style="571"/>
    <col min="5" max="5" width="9" style="571" customWidth="1"/>
    <col min="6" max="16384" width="9.140625" style="571"/>
  </cols>
  <sheetData>
    <row r="1" spans="1:10" ht="15.75" customHeight="1" thickBot="1" x14ac:dyDescent="0.25">
      <c r="A1" s="958" t="s">
        <v>790</v>
      </c>
      <c r="B1" s="958"/>
      <c r="C1" s="958"/>
      <c r="D1" s="958"/>
      <c r="E1" s="958"/>
      <c r="F1" s="958"/>
      <c r="G1" s="958"/>
      <c r="H1" s="959"/>
      <c r="I1" s="959"/>
      <c r="J1" s="959"/>
    </row>
    <row r="2" spans="1:10" ht="14.25" customHeight="1" x14ac:dyDescent="0.2">
      <c r="A2" s="572" t="s">
        <v>675</v>
      </c>
      <c r="B2" s="573" t="s">
        <v>676</v>
      </c>
      <c r="C2" s="960" t="s">
        <v>677</v>
      </c>
      <c r="D2" s="961"/>
      <c r="E2" s="961"/>
      <c r="F2" s="962"/>
      <c r="G2" s="963" t="s">
        <v>678</v>
      </c>
      <c r="H2" s="964"/>
      <c r="I2" s="964"/>
      <c r="J2" s="964"/>
    </row>
    <row r="3" spans="1:10" ht="14.25" customHeight="1" thickBot="1" x14ac:dyDescent="0.25">
      <c r="A3" s="613" t="s">
        <v>679</v>
      </c>
      <c r="B3" s="574">
        <v>2012</v>
      </c>
      <c r="C3" s="575">
        <v>2013</v>
      </c>
      <c r="D3" s="575">
        <v>2014</v>
      </c>
      <c r="E3" s="575">
        <v>2015</v>
      </c>
      <c r="F3" s="574">
        <v>2016</v>
      </c>
      <c r="G3" s="576">
        <v>2013</v>
      </c>
      <c r="H3" s="577">
        <v>2014</v>
      </c>
      <c r="I3" s="577">
        <v>2015</v>
      </c>
      <c r="J3" s="577">
        <v>2016</v>
      </c>
    </row>
    <row r="4" spans="1:10" ht="14.25" customHeight="1" x14ac:dyDescent="0.2">
      <c r="A4" s="578" t="s">
        <v>680</v>
      </c>
      <c r="B4" s="579" t="s">
        <v>681</v>
      </c>
      <c r="C4" s="580" t="s">
        <v>682</v>
      </c>
      <c r="D4" s="580" t="s">
        <v>683</v>
      </c>
      <c r="E4" s="580" t="s">
        <v>684</v>
      </c>
      <c r="F4" s="579" t="s">
        <v>685</v>
      </c>
      <c r="G4" s="581" t="s">
        <v>686</v>
      </c>
      <c r="H4" s="582" t="s">
        <v>686</v>
      </c>
      <c r="I4" s="582" t="s">
        <v>687</v>
      </c>
      <c r="J4" s="583" t="s">
        <v>688</v>
      </c>
    </row>
    <row r="5" spans="1:10" ht="14.25" customHeight="1" x14ac:dyDescent="0.2">
      <c r="A5" s="578" t="s">
        <v>689</v>
      </c>
      <c r="B5" s="584" t="s">
        <v>681</v>
      </c>
      <c r="C5" s="585" t="s">
        <v>682</v>
      </c>
      <c r="D5" s="585" t="s">
        <v>690</v>
      </c>
      <c r="E5" s="585" t="s">
        <v>691</v>
      </c>
      <c r="F5" s="584" t="s">
        <v>692</v>
      </c>
      <c r="G5" s="586" t="s">
        <v>693</v>
      </c>
      <c r="H5" s="587" t="s">
        <v>686</v>
      </c>
      <c r="I5" s="587" t="s">
        <v>694</v>
      </c>
      <c r="J5" s="588" t="s">
        <v>695</v>
      </c>
    </row>
    <row r="6" spans="1:10" ht="14.25" customHeight="1" x14ac:dyDescent="0.2">
      <c r="A6" s="578" t="s">
        <v>696</v>
      </c>
      <c r="B6" s="584" t="s">
        <v>681</v>
      </c>
      <c r="C6" s="585" t="s">
        <v>697</v>
      </c>
      <c r="D6" s="585" t="s">
        <v>698</v>
      </c>
      <c r="E6" s="585" t="s">
        <v>684</v>
      </c>
      <c r="F6" s="584" t="s">
        <v>140</v>
      </c>
      <c r="G6" s="586" t="s">
        <v>699</v>
      </c>
      <c r="H6" s="587" t="s">
        <v>700</v>
      </c>
      <c r="I6" s="589" t="s">
        <v>688</v>
      </c>
      <c r="J6" s="590" t="s">
        <v>688</v>
      </c>
    </row>
    <row r="7" spans="1:10" ht="14.25" customHeight="1" thickBot="1" x14ac:dyDescent="0.25">
      <c r="A7" s="591" t="s">
        <v>701</v>
      </c>
      <c r="B7" s="592" t="s">
        <v>681</v>
      </c>
      <c r="C7" s="593" t="s">
        <v>682</v>
      </c>
      <c r="D7" s="593" t="s">
        <v>681</v>
      </c>
      <c r="E7" s="593" t="s">
        <v>702</v>
      </c>
      <c r="F7" s="592" t="s">
        <v>703</v>
      </c>
      <c r="G7" s="594" t="s">
        <v>704</v>
      </c>
      <c r="H7" s="595" t="s">
        <v>705</v>
      </c>
      <c r="I7" s="595" t="s">
        <v>706</v>
      </c>
      <c r="J7" s="596" t="s">
        <v>707</v>
      </c>
    </row>
    <row r="8" spans="1:10" x14ac:dyDescent="0.2">
      <c r="A8" s="597"/>
      <c r="B8" s="585"/>
      <c r="C8" s="965" t="s">
        <v>708</v>
      </c>
      <c r="D8" s="965"/>
      <c r="E8" s="965"/>
      <c r="F8" s="965"/>
      <c r="G8" s="965"/>
      <c r="H8" s="965"/>
      <c r="I8" s="965"/>
      <c r="J8" s="965"/>
    </row>
  </sheetData>
  <mergeCells count="5">
    <mergeCell ref="A1:G1"/>
    <mergeCell ref="H1:J1"/>
    <mergeCell ref="C2:F2"/>
    <mergeCell ref="G2:J2"/>
    <mergeCell ref="C8:J8"/>
  </mergeCells>
  <pageMargins left="0.7" right="0.7" top="0.75" bottom="0.75" header="0.3" footer="0.3"/>
  <ignoredErrors>
    <ignoredError sqref="B4:J7" numberStoredAsText="1"/>
  </ignoredError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showGridLines="0" workbookViewId="0">
      <selection sqref="A1:J1"/>
    </sheetView>
  </sheetViews>
  <sheetFormatPr defaultRowHeight="12.75" customHeight="1" x14ac:dyDescent="0.2"/>
  <cols>
    <col min="1" max="16384" width="9.140625" style="123"/>
  </cols>
  <sheetData>
    <row r="1" spans="1:11" ht="12.75" customHeight="1" x14ac:dyDescent="0.2">
      <c r="A1" s="1059" t="s">
        <v>943</v>
      </c>
      <c r="B1" s="1059"/>
      <c r="C1" s="1059"/>
      <c r="D1" s="1059"/>
      <c r="E1" s="1059"/>
      <c r="F1" s="1059"/>
      <c r="G1" s="1059"/>
      <c r="H1" s="1059"/>
      <c r="I1" s="1059"/>
      <c r="J1" s="1059"/>
    </row>
    <row r="2" spans="1:11" ht="12.75" customHeight="1" x14ac:dyDescent="0.25">
      <c r="A2" s="1060" t="s">
        <v>932</v>
      </c>
      <c r="B2" s="1061" t="s">
        <v>933</v>
      </c>
      <c r="C2" s="1061" t="s">
        <v>934</v>
      </c>
      <c r="D2" s="1062" t="s">
        <v>935</v>
      </c>
      <c r="E2" s="1062" t="s">
        <v>936</v>
      </c>
      <c r="F2" s="1062"/>
      <c r="G2" s="1062"/>
      <c r="H2" s="1062"/>
      <c r="I2" s="1062"/>
      <c r="J2" s="1062"/>
      <c r="K2"/>
    </row>
    <row r="3" spans="1:11" ht="45.75" customHeight="1" x14ac:dyDescent="0.25">
      <c r="A3" s="1060"/>
      <c r="B3" s="1061"/>
      <c r="C3" s="1061"/>
      <c r="D3" s="1062"/>
      <c r="E3" s="739" t="s">
        <v>937</v>
      </c>
      <c r="F3" s="739" t="s">
        <v>938</v>
      </c>
      <c r="G3" s="739" t="s">
        <v>939</v>
      </c>
      <c r="H3" s="739" t="s">
        <v>940</v>
      </c>
      <c r="I3" s="739" t="s">
        <v>941</v>
      </c>
      <c r="J3" s="739" t="s">
        <v>942</v>
      </c>
      <c r="K3"/>
    </row>
    <row r="4" spans="1:11" ht="12.75" customHeight="1" x14ac:dyDescent="0.25">
      <c r="A4" s="732">
        <v>15</v>
      </c>
      <c r="B4" s="653">
        <v>42</v>
      </c>
      <c r="C4" s="735">
        <v>1</v>
      </c>
      <c r="D4" s="736">
        <v>8.56797749756544E-5</v>
      </c>
      <c r="E4" s="737">
        <v>0</v>
      </c>
      <c r="F4" s="737">
        <v>8.56797749756544E-5</v>
      </c>
      <c r="G4" s="737">
        <v>0</v>
      </c>
      <c r="H4" s="737">
        <v>0</v>
      </c>
      <c r="I4" s="737">
        <v>0</v>
      </c>
      <c r="J4" s="737">
        <v>0</v>
      </c>
      <c r="K4"/>
    </row>
    <row r="5" spans="1:11" ht="12.75" customHeight="1" x14ac:dyDescent="0.25">
      <c r="A5" s="732">
        <v>16</v>
      </c>
      <c r="B5" s="653">
        <v>954</v>
      </c>
      <c r="C5" s="735">
        <v>65</v>
      </c>
      <c r="D5" s="736">
        <v>1.857788291545287E-3</v>
      </c>
      <c r="E5" s="737">
        <v>-6.8961770102355982E-5</v>
      </c>
      <c r="F5" s="737">
        <v>1.926750061647643E-3</v>
      </c>
      <c r="G5" s="737">
        <v>0</v>
      </c>
      <c r="H5" s="737">
        <v>0</v>
      </c>
      <c r="I5" s="737">
        <v>0</v>
      </c>
      <c r="J5" s="737">
        <v>0</v>
      </c>
      <c r="K5"/>
    </row>
    <row r="6" spans="1:11" ht="12.75" customHeight="1" x14ac:dyDescent="0.25">
      <c r="A6" s="732">
        <v>17</v>
      </c>
      <c r="B6" s="653">
        <v>3860</v>
      </c>
      <c r="C6" s="735">
        <v>1083</v>
      </c>
      <c r="D6" s="736">
        <v>5.8032374416437139E-3</v>
      </c>
      <c r="E6" s="737">
        <v>-1.1430935832117794E-3</v>
      </c>
      <c r="F6" s="737">
        <v>6.9546900272921429E-3</v>
      </c>
      <c r="G6" s="737">
        <v>0</v>
      </c>
      <c r="H6" s="737">
        <v>0</v>
      </c>
      <c r="I6" s="737">
        <v>-2.0897506091623027E-6</v>
      </c>
      <c r="J6" s="737">
        <v>-6.2692518274869068E-6</v>
      </c>
      <c r="K6"/>
    </row>
    <row r="7" spans="1:11" ht="12.75" customHeight="1" x14ac:dyDescent="0.25">
      <c r="A7" s="732">
        <v>18</v>
      </c>
      <c r="B7" s="653">
        <v>6487</v>
      </c>
      <c r="C7" s="653">
        <v>4319</v>
      </c>
      <c r="D7" s="733">
        <v>4.530579320663872E-3</v>
      </c>
      <c r="E7" s="734">
        <v>-4.363399271930888E-3</v>
      </c>
      <c r="F7" s="734">
        <v>8.9148760986863824E-3</v>
      </c>
      <c r="G7" s="734">
        <v>2.0897506091623027E-6</v>
      </c>
      <c r="H7" s="734">
        <v>4.1795012183246054E-6</v>
      </c>
      <c r="I7" s="734">
        <v>-1.6718004873298422E-5</v>
      </c>
      <c r="J7" s="734">
        <v>-2.7166757919109936E-5</v>
      </c>
      <c r="K7"/>
    </row>
    <row r="8" spans="1:11" ht="12.75" customHeight="1" x14ac:dyDescent="0.25">
      <c r="A8" s="732">
        <v>19</v>
      </c>
      <c r="B8" s="653">
        <v>9981</v>
      </c>
      <c r="C8" s="653">
        <v>7983</v>
      </c>
      <c r="D8" s="733">
        <v>4.1753217171062807E-3</v>
      </c>
      <c r="E8" s="734">
        <v>-7.7696927648654409E-3</v>
      </c>
      <c r="F8" s="734">
        <v>1.2289823332483503E-2</v>
      </c>
      <c r="G8" s="734">
        <v>4.3884762792408361E-5</v>
      </c>
      <c r="H8" s="734">
        <v>1.2538503654973815E-5</v>
      </c>
      <c r="I8" s="734">
        <v>-1.1493628350392665E-4</v>
      </c>
      <c r="J8" s="734">
        <v>-3.8451411208586373E-4</v>
      </c>
      <c r="K8"/>
    </row>
    <row r="9" spans="1:11" ht="12.75" customHeight="1" x14ac:dyDescent="0.25">
      <c r="A9" s="732">
        <v>20</v>
      </c>
      <c r="B9" s="653">
        <v>11773</v>
      </c>
      <c r="C9" s="653">
        <v>12775</v>
      </c>
      <c r="D9" s="733">
        <v>-2.0939301103806273E-3</v>
      </c>
      <c r="E9" s="734">
        <v>-1.2448644378779837E-2</v>
      </c>
      <c r="F9" s="734">
        <v>1.2954364026197115E-2</v>
      </c>
      <c r="G9" s="734">
        <v>1.9016730543376954E-4</v>
      </c>
      <c r="H9" s="734">
        <v>4.5974513401570664E-5</v>
      </c>
      <c r="I9" s="734">
        <v>0</v>
      </c>
      <c r="J9" s="734">
        <v>-2.720855293129318E-3</v>
      </c>
      <c r="K9"/>
    </row>
    <row r="10" spans="1:11" ht="12.75" customHeight="1" x14ac:dyDescent="0.25">
      <c r="A10" s="732">
        <v>21</v>
      </c>
      <c r="B10" s="653">
        <v>12290</v>
      </c>
      <c r="C10" s="653">
        <v>15044</v>
      </c>
      <c r="D10" s="733">
        <v>-5.755173177632981E-3</v>
      </c>
      <c r="E10" s="734">
        <v>-1.3029595048126955E-2</v>
      </c>
      <c r="F10" s="734">
        <v>1.2193694804462035E-2</v>
      </c>
      <c r="G10" s="734">
        <v>8.6515675219319321E-4</v>
      </c>
      <c r="H10" s="734">
        <v>8.3590024366492105E-5</v>
      </c>
      <c r="I10" s="734">
        <v>-2.4241107066282706E-4</v>
      </c>
      <c r="J10" s="734">
        <v>-5.6256086398649187E-3</v>
      </c>
      <c r="K10"/>
    </row>
    <row r="11" spans="1:11" ht="12.75" customHeight="1" x14ac:dyDescent="0.25">
      <c r="A11" s="732">
        <v>22</v>
      </c>
      <c r="B11" s="653">
        <v>12912</v>
      </c>
      <c r="C11" s="653">
        <v>17232</v>
      </c>
      <c r="D11" s="733">
        <v>-9.0277226315811469E-3</v>
      </c>
      <c r="E11" s="734">
        <v>-1.3692045991231406E-2</v>
      </c>
      <c r="F11" s="734">
        <v>1.0066328684334812E-2</v>
      </c>
      <c r="G11" s="734">
        <v>1.6195567221007844E-3</v>
      </c>
      <c r="H11" s="734">
        <v>1.3165428837722505E-4</v>
      </c>
      <c r="I11" s="734">
        <v>-3.322703468568061E-4</v>
      </c>
      <c r="J11" s="734">
        <v>-6.8209459883057551E-3</v>
      </c>
      <c r="K11"/>
    </row>
    <row r="12" spans="1:11" ht="12.75" customHeight="1" x14ac:dyDescent="0.25">
      <c r="A12" s="732">
        <v>23</v>
      </c>
      <c r="B12" s="653">
        <v>12894</v>
      </c>
      <c r="C12" s="653">
        <v>17500</v>
      </c>
      <c r="D12" s="733">
        <v>-9.6253913058015651E-3</v>
      </c>
      <c r="E12" s="734">
        <v>-1.3175877590768317E-2</v>
      </c>
      <c r="F12" s="734">
        <v>9.098774152292665E-3</v>
      </c>
      <c r="G12" s="734">
        <v>1.7031467464672764E-3</v>
      </c>
      <c r="H12" s="734">
        <v>2.2778281639869097E-4</v>
      </c>
      <c r="I12" s="734">
        <v>-4.5974513401570653E-4</v>
      </c>
      <c r="J12" s="734">
        <v>-7.0194722961761744E-3</v>
      </c>
      <c r="K12"/>
    </row>
    <row r="13" spans="1:11" ht="12.75" customHeight="1" x14ac:dyDescent="0.25">
      <c r="A13" s="732">
        <v>24</v>
      </c>
      <c r="B13" s="653">
        <v>11385</v>
      </c>
      <c r="C13" s="653">
        <v>16600</v>
      </c>
      <c r="D13" s="733">
        <v>-1.0898049426781409E-2</v>
      </c>
      <c r="E13" s="734">
        <v>-1.2227130814208632E-2</v>
      </c>
      <c r="F13" s="734">
        <v>7.2911398753672746E-3</v>
      </c>
      <c r="G13" s="734">
        <v>1.7533007610871722E-3</v>
      </c>
      <c r="H13" s="734">
        <v>2.9674458650104699E-4</v>
      </c>
      <c r="I13" s="734">
        <v>-5.1198889924476416E-4</v>
      </c>
      <c r="J13" s="734">
        <v>-7.5001149362835043E-3</v>
      </c>
      <c r="K13"/>
    </row>
    <row r="14" spans="1:11" ht="12.75" customHeight="1" x14ac:dyDescent="0.25">
      <c r="A14" s="732">
        <v>25</v>
      </c>
      <c r="B14" s="653">
        <v>8547</v>
      </c>
      <c r="C14" s="653">
        <v>15659</v>
      </c>
      <c r="D14" s="733">
        <v>-1.4862306332362296E-2</v>
      </c>
      <c r="E14" s="734">
        <v>-1.1025524213940308E-2</v>
      </c>
      <c r="F14" s="734">
        <v>5.1867610119408344E-3</v>
      </c>
      <c r="G14" s="734">
        <v>1.8954038025102086E-3</v>
      </c>
      <c r="H14" s="734">
        <v>2.9256508528272235E-4</v>
      </c>
      <c r="I14" s="734">
        <v>-5.8721992117460702E-4</v>
      </c>
      <c r="J14" s="734">
        <v>-1.0624292096981146E-2</v>
      </c>
      <c r="K14"/>
    </row>
    <row r="15" spans="1:11" ht="12.75" customHeight="1" x14ac:dyDescent="0.25">
      <c r="A15" s="732">
        <v>26</v>
      </c>
      <c r="B15" s="653">
        <v>6291</v>
      </c>
      <c r="C15" s="653">
        <v>12793</v>
      </c>
      <c r="D15" s="733">
        <v>-1.3587558460773291E-2</v>
      </c>
      <c r="E15" s="734">
        <v>-8.5784262506112523E-3</v>
      </c>
      <c r="F15" s="734">
        <v>3.6152685538507834E-3</v>
      </c>
      <c r="G15" s="734">
        <v>2.0521350981973809E-3</v>
      </c>
      <c r="H15" s="734">
        <v>4.116808700049736E-4</v>
      </c>
      <c r="I15" s="734">
        <v>-6.3737393579450222E-4</v>
      </c>
      <c r="J15" s="734">
        <v>-1.0450842796420674E-2</v>
      </c>
      <c r="K15"/>
    </row>
    <row r="16" spans="1:11" ht="12.75" customHeight="1" x14ac:dyDescent="0.25">
      <c r="A16" s="732">
        <v>27</v>
      </c>
      <c r="B16" s="653">
        <v>5147</v>
      </c>
      <c r="C16" s="653">
        <v>10621</v>
      </c>
      <c r="D16" s="733">
        <v>-1.1439294834554444E-2</v>
      </c>
      <c r="E16" s="734">
        <v>-6.9045360126722471E-3</v>
      </c>
      <c r="F16" s="734">
        <v>2.5975600071887423E-3</v>
      </c>
      <c r="G16" s="734">
        <v>2.2736486627685849E-3</v>
      </c>
      <c r="H16" s="734">
        <v>3.4689860112094219E-4</v>
      </c>
      <c r="I16" s="734">
        <v>-6.3946368640366454E-4</v>
      </c>
      <c r="J16" s="734">
        <v>-9.1134024065568017E-3</v>
      </c>
      <c r="K16"/>
    </row>
    <row r="17" spans="1:11" ht="12.75" customHeight="1" x14ac:dyDescent="0.25">
      <c r="A17" s="732">
        <v>28</v>
      </c>
      <c r="B17" s="653">
        <v>4871</v>
      </c>
      <c r="C17" s="653">
        <v>9723</v>
      </c>
      <c r="D17" s="733">
        <v>-1.0139469955655492E-2</v>
      </c>
      <c r="E17" s="734">
        <v>-5.4667875935685839E-3</v>
      </c>
      <c r="F17" s="734">
        <v>2.1127378658630878E-3</v>
      </c>
      <c r="G17" s="734">
        <v>2.361418188353402E-3</v>
      </c>
      <c r="H17" s="734">
        <v>4.3048862548743434E-4</v>
      </c>
      <c r="I17" s="734">
        <v>-8.1291298696413569E-4</v>
      </c>
      <c r="J17" s="734">
        <v>-8.7644140548266969E-3</v>
      </c>
      <c r="K17"/>
    </row>
    <row r="18" spans="1:11" ht="12.75" customHeight="1" x14ac:dyDescent="0.25">
      <c r="A18" s="732">
        <v>29</v>
      </c>
      <c r="B18" s="653">
        <v>4551</v>
      </c>
      <c r="C18" s="653">
        <v>8788</v>
      </c>
      <c r="D18" s="733">
        <v>-8.8542733310206755E-3</v>
      </c>
      <c r="E18" s="734">
        <v>-4.6789516139143948E-3</v>
      </c>
      <c r="F18" s="734">
        <v>1.8640575433727738E-3</v>
      </c>
      <c r="G18" s="734">
        <v>2.2360331518036635E-3</v>
      </c>
      <c r="H18" s="734">
        <v>4.4929638096989502E-4</v>
      </c>
      <c r="I18" s="734">
        <v>-6.9797670346020903E-4</v>
      </c>
      <c r="J18" s="734">
        <v>-8.0267320897924044E-3</v>
      </c>
      <c r="K18"/>
    </row>
    <row r="19" spans="1:11" ht="12.75" customHeight="1" x14ac:dyDescent="0.25">
      <c r="A19" s="732">
        <v>30</v>
      </c>
      <c r="B19" s="653">
        <v>4317</v>
      </c>
      <c r="C19" s="653">
        <v>8159</v>
      </c>
      <c r="D19" s="733">
        <v>-8.0288218404015663E-3</v>
      </c>
      <c r="E19" s="734">
        <v>-4.1188984506588984E-3</v>
      </c>
      <c r="F19" s="734">
        <v>1.6738902379390044E-3</v>
      </c>
      <c r="G19" s="734">
        <v>2.1963278902295802E-3</v>
      </c>
      <c r="H19" s="734">
        <v>5.5378391142801018E-4</v>
      </c>
      <c r="I19" s="734">
        <v>-7.6902822417172735E-4</v>
      </c>
      <c r="J19" s="734">
        <v>-7.564897205167535E-3</v>
      </c>
      <c r="K19"/>
    </row>
    <row r="20" spans="1:11" ht="12.75" customHeight="1" x14ac:dyDescent="0.25">
      <c r="A20" s="732">
        <v>31</v>
      </c>
      <c r="B20" s="653">
        <v>4156</v>
      </c>
      <c r="C20" s="653">
        <v>7968</v>
      </c>
      <c r="D20" s="733">
        <v>-7.9661293221266975E-3</v>
      </c>
      <c r="E20" s="734">
        <v>-3.9475389007075897E-3</v>
      </c>
      <c r="F20" s="734">
        <v>1.5443257001709417E-3</v>
      </c>
      <c r="G20" s="734">
        <v>2.0166093378416218E-3</v>
      </c>
      <c r="H20" s="734">
        <v>5.3497615594554949E-4</v>
      </c>
      <c r="I20" s="734">
        <v>-8.0664373513664872E-4</v>
      </c>
      <c r="J20" s="734">
        <v>-7.3078578802405723E-3</v>
      </c>
      <c r="K20"/>
    </row>
    <row r="21" spans="1:11" ht="12.75" customHeight="1" x14ac:dyDescent="0.25">
      <c r="A21" s="732">
        <v>32</v>
      </c>
      <c r="B21" s="653">
        <v>4152</v>
      </c>
      <c r="C21" s="653">
        <v>7802</v>
      </c>
      <c r="D21" s="733">
        <v>-7.6275897234424047E-3</v>
      </c>
      <c r="E21" s="734">
        <v>-3.7093073312630871E-3</v>
      </c>
      <c r="F21" s="734">
        <v>1.5756719593083763E-3</v>
      </c>
      <c r="G21" s="734">
        <v>2.0270580908874338E-3</v>
      </c>
      <c r="H21" s="734">
        <v>5.3706590655471181E-4</v>
      </c>
      <c r="I21" s="734">
        <v>-8.7978500645732947E-4</v>
      </c>
      <c r="J21" s="734">
        <v>-7.1782933424725092E-3</v>
      </c>
      <c r="K21"/>
    </row>
    <row r="22" spans="1:11" ht="12.75" customHeight="1" x14ac:dyDescent="0.25">
      <c r="A22" s="732">
        <v>33</v>
      </c>
      <c r="B22" s="653">
        <v>4216</v>
      </c>
      <c r="C22" s="653">
        <v>7999</v>
      </c>
      <c r="D22" s="733">
        <v>-7.9055265544609905E-3</v>
      </c>
      <c r="E22" s="734">
        <v>-3.6236275562874323E-3</v>
      </c>
      <c r="F22" s="734">
        <v>1.423120164839528E-3</v>
      </c>
      <c r="G22" s="734">
        <v>2.1399046237821975E-3</v>
      </c>
      <c r="H22" s="734">
        <v>4.7855288949816727E-4</v>
      </c>
      <c r="I22" s="734">
        <v>-8.7560550523900472E-4</v>
      </c>
      <c r="J22" s="734">
        <v>-7.4478711710544458E-3</v>
      </c>
      <c r="K22"/>
    </row>
    <row r="23" spans="1:11" ht="12.75" customHeight="1" x14ac:dyDescent="0.25">
      <c r="A23" s="732">
        <v>34</v>
      </c>
      <c r="B23" s="653">
        <v>4439</v>
      </c>
      <c r="C23" s="653">
        <v>8449</v>
      </c>
      <c r="D23" s="733">
        <v>-8.379899942740833E-3</v>
      </c>
      <c r="E23" s="734">
        <v>-3.7511023434463327E-3</v>
      </c>
      <c r="F23" s="734">
        <v>1.5108896904243447E-3</v>
      </c>
      <c r="G23" s="734">
        <v>2.2611101591136114E-3</v>
      </c>
      <c r="H23" s="734">
        <v>5.5169416081884786E-4</v>
      </c>
      <c r="I23" s="734">
        <v>-8.5679774975654403E-4</v>
      </c>
      <c r="J23" s="734">
        <v>-8.0956938598947589E-3</v>
      </c>
      <c r="K23"/>
    </row>
    <row r="24" spans="1:11" ht="12.75" customHeight="1" x14ac:dyDescent="0.25">
      <c r="A24" s="732">
        <v>35</v>
      </c>
      <c r="B24" s="653">
        <v>4545</v>
      </c>
      <c r="C24" s="653">
        <v>8623</v>
      </c>
      <c r="D24" s="733">
        <v>-8.5220029841638692E-3</v>
      </c>
      <c r="E24" s="734">
        <v>-3.6507943142065425E-3</v>
      </c>
      <c r="F24" s="734">
        <v>1.4795434312869101E-3</v>
      </c>
      <c r="G24" s="734">
        <v>2.2757384133777476E-3</v>
      </c>
      <c r="H24" s="734">
        <v>4.367578773149212E-4</v>
      </c>
      <c r="I24" s="734">
        <v>-8.3590024366492102E-4</v>
      </c>
      <c r="J24" s="734">
        <v>-8.2273481482719839E-3</v>
      </c>
      <c r="K24"/>
    </row>
    <row r="25" spans="1:11" ht="12.75" customHeight="1" x14ac:dyDescent="0.25">
      <c r="A25" s="732">
        <v>36</v>
      </c>
      <c r="B25" s="653">
        <v>4483</v>
      </c>
      <c r="C25" s="653">
        <v>8614</v>
      </c>
      <c r="D25" s="733">
        <v>-8.6327597664494719E-3</v>
      </c>
      <c r="E25" s="734">
        <v>-3.5797427934950244E-3</v>
      </c>
      <c r="F25" s="734">
        <v>1.4189406636212034E-3</v>
      </c>
      <c r="G25" s="734">
        <v>2.2255843987578523E-3</v>
      </c>
      <c r="H25" s="734">
        <v>3.86603862695026E-4</v>
      </c>
      <c r="I25" s="734">
        <v>-6.6036119249528766E-4</v>
      </c>
      <c r="J25" s="734">
        <v>-8.4237847055332413E-3</v>
      </c>
      <c r="K25"/>
    </row>
    <row r="26" spans="1:11" ht="12.75" customHeight="1" x14ac:dyDescent="0.25">
      <c r="A26" s="732">
        <v>37</v>
      </c>
      <c r="B26" s="653">
        <v>4580</v>
      </c>
      <c r="C26" s="653">
        <v>8579</v>
      </c>
      <c r="D26" s="733">
        <v>-8.3569126860400487E-3</v>
      </c>
      <c r="E26" s="734">
        <v>-3.5400375319209411E-3</v>
      </c>
      <c r="F26" s="734">
        <v>1.4962614361602089E-3</v>
      </c>
      <c r="G26" s="734">
        <v>2.2506614060678002E-3</v>
      </c>
      <c r="H26" s="734">
        <v>3.8869361330418832E-4</v>
      </c>
      <c r="I26" s="734">
        <v>-6.4155343701282697E-4</v>
      </c>
      <c r="J26" s="734">
        <v>-8.3109381726384785E-3</v>
      </c>
      <c r="K26"/>
    </row>
    <row r="27" spans="1:11" ht="12.75" customHeight="1" x14ac:dyDescent="0.25">
      <c r="A27" s="732">
        <v>38</v>
      </c>
      <c r="B27" s="653">
        <v>4532</v>
      </c>
      <c r="C27" s="653">
        <v>8547</v>
      </c>
      <c r="D27" s="733">
        <v>-8.3903486957866442E-3</v>
      </c>
      <c r="E27" s="734">
        <v>-3.4710757618185845E-3</v>
      </c>
      <c r="F27" s="734">
        <v>1.4231201648395278E-3</v>
      </c>
      <c r="G27" s="734">
        <v>2.2924564182510458E-3</v>
      </c>
      <c r="H27" s="734">
        <v>3.2809084563848151E-4</v>
      </c>
      <c r="I27" s="734">
        <v>-5.8930967178376923E-4</v>
      </c>
      <c r="J27" s="734">
        <v>-8.3736306909133456E-3</v>
      </c>
      <c r="K27"/>
    </row>
    <row r="28" spans="1:11" ht="12.75" customHeight="1" x14ac:dyDescent="0.25">
      <c r="A28" s="732">
        <v>39</v>
      </c>
      <c r="B28" s="653">
        <v>4555</v>
      </c>
      <c r="C28" s="653">
        <v>8764</v>
      </c>
      <c r="D28" s="733">
        <v>-8.7957603139641322E-3</v>
      </c>
      <c r="E28" s="734">
        <v>-3.5128707740018309E-3</v>
      </c>
      <c r="F28" s="734">
        <v>1.3249018862089E-3</v>
      </c>
      <c r="G28" s="734">
        <v>2.3509694353075904E-3</v>
      </c>
      <c r="H28" s="734">
        <v>2.6748807797277475E-4</v>
      </c>
      <c r="I28" s="734">
        <v>-4.4929638096989508E-4</v>
      </c>
      <c r="J28" s="734">
        <v>-8.7769525584816717E-3</v>
      </c>
      <c r="K28"/>
    </row>
    <row r="29" spans="1:11" ht="12.75" customHeight="1" x14ac:dyDescent="0.25">
      <c r="A29" s="732">
        <v>40</v>
      </c>
      <c r="B29" s="653">
        <v>4489</v>
      </c>
      <c r="C29" s="653">
        <v>8518</v>
      </c>
      <c r="D29" s="733">
        <v>-8.4196052043149176E-3</v>
      </c>
      <c r="E29" s="734">
        <v>-3.3916652386704171E-3</v>
      </c>
      <c r="F29" s="734">
        <v>1.3437096416913606E-3</v>
      </c>
      <c r="G29" s="734">
        <v>2.229763899976177E-3</v>
      </c>
      <c r="H29" s="734">
        <v>2.528598237086386E-4</v>
      </c>
      <c r="I29" s="734">
        <v>-4.0123211695916215E-4</v>
      </c>
      <c r="J29" s="734">
        <v>-8.4530412140615147E-3</v>
      </c>
      <c r="K29"/>
    </row>
    <row r="30" spans="1:11" ht="12.75" customHeight="1" x14ac:dyDescent="0.25">
      <c r="A30" s="732">
        <v>41</v>
      </c>
      <c r="B30" s="653">
        <v>4291</v>
      </c>
      <c r="C30" s="653">
        <v>8094</v>
      </c>
      <c r="D30" s="733">
        <v>-7.947321566644237E-3</v>
      </c>
      <c r="E30" s="734">
        <v>-3.1576131704442391E-3</v>
      </c>
      <c r="F30" s="734">
        <v>1.2747478715890046E-3</v>
      </c>
      <c r="G30" s="734">
        <v>2.1064686140356012E-3</v>
      </c>
      <c r="H30" s="734">
        <v>1.7553905116963342E-4</v>
      </c>
      <c r="I30" s="734">
        <v>-2.9674458650104699E-4</v>
      </c>
      <c r="J30" s="734">
        <v>-8.0497193464931904E-3</v>
      </c>
      <c r="K30"/>
    </row>
    <row r="31" spans="1:11" ht="12.75" customHeight="1" x14ac:dyDescent="0.25">
      <c r="A31" s="732">
        <v>42</v>
      </c>
      <c r="B31" s="653">
        <v>4211</v>
      </c>
      <c r="C31" s="653">
        <v>7820</v>
      </c>
      <c r="D31" s="733">
        <v>-7.5419099484667499E-3</v>
      </c>
      <c r="E31" s="734">
        <v>-3.0050613759753909E-3</v>
      </c>
      <c r="F31" s="734">
        <v>1.1472730844301041E-3</v>
      </c>
      <c r="G31" s="734">
        <v>2.2193151469303654E-3</v>
      </c>
      <c r="H31" s="734">
        <v>1.4837229325052347E-4</v>
      </c>
      <c r="I31" s="734">
        <v>-2.1524431274371717E-4</v>
      </c>
      <c r="J31" s="734">
        <v>-7.8365647843586343E-3</v>
      </c>
      <c r="K31"/>
    </row>
    <row r="32" spans="1:11" ht="12.75" customHeight="1" x14ac:dyDescent="0.25">
      <c r="A32" s="732">
        <v>43</v>
      </c>
      <c r="B32" s="653">
        <v>4083</v>
      </c>
      <c r="C32" s="653">
        <v>7591</v>
      </c>
      <c r="D32" s="733">
        <v>-7.3308451369413575E-3</v>
      </c>
      <c r="E32" s="734">
        <v>-2.8817660900348151E-3</v>
      </c>
      <c r="F32" s="734">
        <v>1.1681705905217271E-3</v>
      </c>
      <c r="G32" s="734">
        <v>2.0186990884507841E-3</v>
      </c>
      <c r="H32" s="734">
        <v>1.0448753045811513E-4</v>
      </c>
      <c r="I32" s="734">
        <v>-1.9643655726125643E-4</v>
      </c>
      <c r="J32" s="734">
        <v>-7.5439996990759118E-3</v>
      </c>
      <c r="K32"/>
    </row>
    <row r="33" spans="1:11" ht="12.75" customHeight="1" x14ac:dyDescent="0.25">
      <c r="A33" s="732">
        <v>44</v>
      </c>
      <c r="B33" s="653">
        <v>4057</v>
      </c>
      <c r="C33" s="653">
        <v>7583</v>
      </c>
      <c r="D33" s="733">
        <v>-7.3684606479062793E-3</v>
      </c>
      <c r="E33" s="734">
        <v>-3.0280486326761764E-3</v>
      </c>
      <c r="F33" s="734">
        <v>1.174439842349214E-3</v>
      </c>
      <c r="G33" s="734">
        <v>2.0291478414965957E-3</v>
      </c>
      <c r="H33" s="734">
        <v>1.2120553533141356E-4</v>
      </c>
      <c r="I33" s="734">
        <v>-1.8598780421544495E-4</v>
      </c>
      <c r="J33" s="734">
        <v>-7.4792174301918811E-3</v>
      </c>
      <c r="K33"/>
    </row>
    <row r="34" spans="1:11" ht="12.75" customHeight="1" x14ac:dyDescent="0.25">
      <c r="A34" s="732">
        <v>45</v>
      </c>
      <c r="B34" s="653">
        <v>3974</v>
      </c>
      <c r="C34" s="653">
        <v>7117</v>
      </c>
      <c r="D34" s="733">
        <v>-6.5680861645971171E-3</v>
      </c>
      <c r="E34" s="734">
        <v>-2.7250347943476427E-3</v>
      </c>
      <c r="F34" s="734">
        <v>1.1514525856484287E-3</v>
      </c>
      <c r="G34" s="734">
        <v>1.9789938268767004E-3</v>
      </c>
      <c r="H34" s="734">
        <v>7.5231021929842896E-5</v>
      </c>
      <c r="I34" s="734">
        <v>-1.3374403898638737E-4</v>
      </c>
      <c r="J34" s="734">
        <v>-6.91498476571806E-3</v>
      </c>
      <c r="K34"/>
    </row>
    <row r="35" spans="1:11" ht="12.75" customHeight="1" x14ac:dyDescent="0.25">
      <c r="A35" s="732">
        <v>46</v>
      </c>
      <c r="B35" s="653">
        <v>3903</v>
      </c>
      <c r="C35" s="653">
        <v>7237</v>
      </c>
      <c r="D35" s="733">
        <v>-6.9672285309471168E-3</v>
      </c>
      <c r="E35" s="734">
        <v>-2.8545993321157054E-3</v>
      </c>
      <c r="F35" s="734">
        <v>1.1681705905217271E-3</v>
      </c>
      <c r="G35" s="734">
        <v>1.8703267952002607E-3</v>
      </c>
      <c r="H35" s="734">
        <v>7.7320772539005205E-5</v>
      </c>
      <c r="I35" s="734">
        <v>-1.1284653289476434E-4</v>
      </c>
      <c r="J35" s="734">
        <v>-7.1156008241976413E-3</v>
      </c>
      <c r="K35"/>
    </row>
    <row r="36" spans="1:11" ht="12.75" customHeight="1" x14ac:dyDescent="0.25">
      <c r="A36" s="732">
        <v>47</v>
      </c>
      <c r="B36" s="653">
        <v>3972</v>
      </c>
      <c r="C36" s="653">
        <v>7662</v>
      </c>
      <c r="D36" s="733">
        <v>-7.7111797478088967E-3</v>
      </c>
      <c r="E36" s="734">
        <v>-2.9695356156196318E-3</v>
      </c>
      <c r="F36" s="734">
        <v>1.084580566155235E-3</v>
      </c>
      <c r="G36" s="734">
        <v>1.9246603110384807E-3</v>
      </c>
      <c r="H36" s="734">
        <v>5.8513017056544471E-5</v>
      </c>
      <c r="I36" s="734">
        <v>-1.2956453776806275E-4</v>
      </c>
      <c r="J36" s="734">
        <v>-7.6798334886714623E-3</v>
      </c>
      <c r="K36"/>
    </row>
    <row r="37" spans="1:11" ht="12.75" customHeight="1" x14ac:dyDescent="0.25">
      <c r="A37" s="732">
        <v>48</v>
      </c>
      <c r="B37" s="653">
        <v>4096</v>
      </c>
      <c r="C37" s="653">
        <v>7823</v>
      </c>
      <c r="D37" s="733">
        <v>-7.7885005203479013E-3</v>
      </c>
      <c r="E37" s="734">
        <v>-3.0343178845036629E-3</v>
      </c>
      <c r="F37" s="734">
        <v>1.1410038326026173E-3</v>
      </c>
      <c r="G37" s="734">
        <v>1.9518270689575907E-3</v>
      </c>
      <c r="H37" s="734">
        <v>7.1051520711518291E-5</v>
      </c>
      <c r="I37" s="734">
        <v>-1.2329528594057584E-4</v>
      </c>
      <c r="J37" s="734">
        <v>-7.7947697721753887E-3</v>
      </c>
      <c r="K37"/>
    </row>
    <row r="38" spans="1:11" ht="12.75" customHeight="1" x14ac:dyDescent="0.25">
      <c r="A38" s="732">
        <v>49</v>
      </c>
      <c r="B38" s="653">
        <v>4250</v>
      </c>
      <c r="C38" s="653">
        <v>8093</v>
      </c>
      <c r="D38" s="733">
        <v>-8.0309115910107282E-3</v>
      </c>
      <c r="E38" s="734">
        <v>-3.0175998796303648E-3</v>
      </c>
      <c r="F38" s="734">
        <v>1.1848885953950254E-3</v>
      </c>
      <c r="G38" s="734">
        <v>1.9434680665209412E-3</v>
      </c>
      <c r="H38" s="734">
        <v>5.2243765229057557E-5</v>
      </c>
      <c r="I38" s="734">
        <v>-1.2329528594057584E-4</v>
      </c>
      <c r="J38" s="734">
        <v>-8.070616852584811E-3</v>
      </c>
      <c r="K38"/>
    </row>
    <row r="39" spans="1:11" ht="12.75" customHeight="1" x14ac:dyDescent="0.25">
      <c r="A39" s="732">
        <v>50</v>
      </c>
      <c r="B39" s="653">
        <v>4171</v>
      </c>
      <c r="C39" s="653">
        <v>7949</v>
      </c>
      <c r="D39" s="733">
        <v>-7.8950778014151794E-3</v>
      </c>
      <c r="E39" s="734">
        <v>-2.9883433711020927E-3</v>
      </c>
      <c r="F39" s="734">
        <v>1.1723500917400519E-3</v>
      </c>
      <c r="G39" s="734">
        <v>1.884955049464397E-3</v>
      </c>
      <c r="H39" s="734">
        <v>3.5525760355759146E-5</v>
      </c>
      <c r="I39" s="734">
        <v>-1.2120553533141355E-4</v>
      </c>
      <c r="J39" s="734">
        <v>-7.8783597965418808E-3</v>
      </c>
      <c r="K39"/>
    </row>
    <row r="40" spans="1:11" ht="12.75" customHeight="1" x14ac:dyDescent="0.25">
      <c r="A40" s="732">
        <v>51</v>
      </c>
      <c r="B40" s="653">
        <v>3865</v>
      </c>
      <c r="C40" s="653">
        <v>7468</v>
      </c>
      <c r="D40" s="733">
        <v>-7.5293714448117759E-3</v>
      </c>
      <c r="E40" s="734">
        <v>-2.8023555668866477E-3</v>
      </c>
      <c r="F40" s="734">
        <v>1.1639910893034026E-3</v>
      </c>
      <c r="G40" s="734">
        <v>1.7073262476856011E-3</v>
      </c>
      <c r="H40" s="734">
        <v>3.5525760355759146E-5</v>
      </c>
      <c r="I40" s="734">
        <v>-1.2747478715890046E-4</v>
      </c>
      <c r="J40" s="734">
        <v>-7.5063841881109908E-3</v>
      </c>
      <c r="K40"/>
    </row>
    <row r="41" spans="1:11" ht="12.75" customHeight="1" x14ac:dyDescent="0.25">
      <c r="A41" s="732">
        <v>52</v>
      </c>
      <c r="B41" s="653">
        <v>4050</v>
      </c>
      <c r="C41" s="653">
        <v>7641</v>
      </c>
      <c r="D41" s="733">
        <v>-7.5042944375018289E-3</v>
      </c>
      <c r="E41" s="734">
        <v>-2.8378813272424068E-3</v>
      </c>
      <c r="F41" s="734">
        <v>1.1639910893034026E-3</v>
      </c>
      <c r="G41" s="734">
        <v>1.761659763523821E-3</v>
      </c>
      <c r="H41" s="734">
        <v>6.0602767665706773E-5</v>
      </c>
      <c r="I41" s="734">
        <v>-1.2538503654973816E-4</v>
      </c>
      <c r="J41" s="734">
        <v>-7.5272816942026149E-3</v>
      </c>
      <c r="K41"/>
    </row>
    <row r="42" spans="1:11" ht="12.75" customHeight="1" x14ac:dyDescent="0.25">
      <c r="A42" s="732">
        <v>53</v>
      </c>
      <c r="B42" s="653">
        <v>3944</v>
      </c>
      <c r="C42" s="653">
        <v>7663</v>
      </c>
      <c r="D42" s="733">
        <v>-7.7717825154746036E-3</v>
      </c>
      <c r="E42" s="734">
        <v>-2.9946126229295797E-3</v>
      </c>
      <c r="F42" s="734">
        <v>1.1639910893034024E-3</v>
      </c>
      <c r="G42" s="734">
        <v>1.7846470202246066E-3</v>
      </c>
      <c r="H42" s="734">
        <v>4.5974513401570664E-5</v>
      </c>
      <c r="I42" s="734">
        <v>-1.2747478715890046E-4</v>
      </c>
      <c r="J42" s="734">
        <v>-7.6443077283157024E-3</v>
      </c>
      <c r="K42"/>
    </row>
    <row r="43" spans="1:11" ht="12.75" customHeight="1" x14ac:dyDescent="0.25">
      <c r="A43" s="732">
        <v>54</v>
      </c>
      <c r="B43" s="653">
        <v>3892</v>
      </c>
      <c r="C43" s="653">
        <v>7456</v>
      </c>
      <c r="D43" s="733">
        <v>-7.4478711710544467E-3</v>
      </c>
      <c r="E43" s="734">
        <v>-2.8796763394256532E-3</v>
      </c>
      <c r="F43" s="734">
        <v>1.0783113143277483E-3</v>
      </c>
      <c r="G43" s="734">
        <v>1.7010569958581143E-3</v>
      </c>
      <c r="H43" s="734">
        <v>6.8961770102355982E-5</v>
      </c>
      <c r="I43" s="734">
        <v>-1.609107969054973E-4</v>
      </c>
      <c r="J43" s="734">
        <v>-7.2556141150115147E-3</v>
      </c>
      <c r="K43"/>
    </row>
    <row r="44" spans="1:11" ht="12.75" customHeight="1" x14ac:dyDescent="0.25">
      <c r="A44" s="732">
        <v>55</v>
      </c>
      <c r="B44" s="653">
        <v>4034</v>
      </c>
      <c r="C44" s="653">
        <v>7683</v>
      </c>
      <c r="D44" s="733">
        <v>-7.6254999728332419E-3</v>
      </c>
      <c r="E44" s="734">
        <v>-3.0196896302395275E-3</v>
      </c>
      <c r="F44" s="734">
        <v>1.0741318131094234E-3</v>
      </c>
      <c r="G44" s="734">
        <v>1.8243522817986901E-3</v>
      </c>
      <c r="H44" s="734">
        <v>4.8064264010732959E-5</v>
      </c>
      <c r="I44" s="734">
        <v>-1.3792354020471196E-4</v>
      </c>
      <c r="J44" s="734">
        <v>-7.4144351613078495E-3</v>
      </c>
      <c r="K44"/>
    </row>
    <row r="45" spans="1:11" ht="12.75" customHeight="1" x14ac:dyDescent="0.25">
      <c r="A45" s="732">
        <v>56</v>
      </c>
      <c r="B45" s="653">
        <v>4114</v>
      </c>
      <c r="C45" s="653">
        <v>7769</v>
      </c>
      <c r="D45" s="733">
        <v>-7.6380384764882158E-3</v>
      </c>
      <c r="E45" s="734">
        <v>-3.1053694052151819E-3</v>
      </c>
      <c r="F45" s="734">
        <v>1.2120553533141354E-3</v>
      </c>
      <c r="G45" s="734">
        <v>1.7282237537772243E-3</v>
      </c>
      <c r="H45" s="734">
        <v>6.6872019493193687E-5</v>
      </c>
      <c r="I45" s="734">
        <v>-1.8180830299712033E-4</v>
      </c>
      <c r="J45" s="734">
        <v>-7.3580118948604672E-3</v>
      </c>
      <c r="K45"/>
    </row>
    <row r="46" spans="1:11" ht="12.75" customHeight="1" x14ac:dyDescent="0.25">
      <c r="A46" s="732">
        <v>57</v>
      </c>
      <c r="B46" s="653">
        <v>4150</v>
      </c>
      <c r="C46" s="653">
        <v>8115</v>
      </c>
      <c r="D46" s="733">
        <v>-8.2858611653285289E-3</v>
      </c>
      <c r="E46" s="734">
        <v>-3.3895754880612547E-3</v>
      </c>
      <c r="F46" s="734">
        <v>1.1075678228560201E-3</v>
      </c>
      <c r="G46" s="734">
        <v>1.7449417586505225E-3</v>
      </c>
      <c r="H46" s="734">
        <v>3.7615510964921441E-5</v>
      </c>
      <c r="I46" s="734">
        <v>-1.4837229325052347E-4</v>
      </c>
      <c r="J46" s="734">
        <v>-7.638038476488215E-3</v>
      </c>
      <c r="K46"/>
    </row>
    <row r="47" spans="1:11" ht="12.75" customHeight="1" x14ac:dyDescent="0.25">
      <c r="A47" s="732">
        <v>58</v>
      </c>
      <c r="B47" s="653">
        <v>3989</v>
      </c>
      <c r="C47" s="653">
        <v>7981</v>
      </c>
      <c r="D47" s="733">
        <v>-8.3422844317759121E-3</v>
      </c>
      <c r="E47" s="734">
        <v>-3.7511023434463331E-3</v>
      </c>
      <c r="F47" s="734">
        <v>9.8009303569711998E-4</v>
      </c>
      <c r="G47" s="734">
        <v>1.663441484893193E-3</v>
      </c>
      <c r="H47" s="734">
        <v>6.4782268884031377E-5</v>
      </c>
      <c r="I47" s="734">
        <v>-1.1284653289476434E-4</v>
      </c>
      <c r="J47" s="734">
        <v>-7.1866523449091585E-3</v>
      </c>
      <c r="K47"/>
    </row>
    <row r="48" spans="1:11" ht="12.75" customHeight="1" x14ac:dyDescent="0.25">
      <c r="A48" s="732">
        <v>59</v>
      </c>
      <c r="B48" s="653">
        <v>4234</v>
      </c>
      <c r="C48" s="653">
        <v>8537</v>
      </c>
      <c r="D48" s="733">
        <v>-8.9921968712253879E-3</v>
      </c>
      <c r="E48" s="734">
        <v>-5.1763122588950232E-3</v>
      </c>
      <c r="F48" s="734">
        <v>1.1430935832117796E-3</v>
      </c>
      <c r="G48" s="734">
        <v>1.6906082428123027E-3</v>
      </c>
      <c r="H48" s="734">
        <v>2.7166757919109933E-5</v>
      </c>
      <c r="I48" s="734">
        <v>-7.94105231481675E-5</v>
      </c>
      <c r="J48" s="734">
        <v>-6.5973426731253896E-3</v>
      </c>
      <c r="K48"/>
    </row>
    <row r="49" spans="1:11" ht="12.75" customHeight="1" x14ac:dyDescent="0.25">
      <c r="A49" s="732">
        <v>60</v>
      </c>
      <c r="B49" s="653">
        <v>5051</v>
      </c>
      <c r="C49" s="653">
        <v>8898</v>
      </c>
      <c r="D49" s="733">
        <v>-8.0392705934473774E-3</v>
      </c>
      <c r="E49" s="734">
        <v>-5.6381471435198918E-3</v>
      </c>
      <c r="F49" s="734">
        <v>1.4607356758044494E-3</v>
      </c>
      <c r="G49" s="734">
        <v>1.5150691916426691E-3</v>
      </c>
      <c r="H49" s="734">
        <v>2.0897506091623026E-5</v>
      </c>
      <c r="I49" s="734">
        <v>-4.597451340157065E-5</v>
      </c>
      <c r="J49" s="734">
        <v>-5.3518513100646566E-3</v>
      </c>
      <c r="K49"/>
    </row>
    <row r="50" spans="1:11" ht="12.75" customHeight="1" x14ac:dyDescent="0.25">
      <c r="A50" s="732">
        <v>61</v>
      </c>
      <c r="B50" s="653">
        <v>4706</v>
      </c>
      <c r="C50" s="653">
        <v>9057</v>
      </c>
      <c r="D50" s="733">
        <v>-9.0925049004651776E-3</v>
      </c>
      <c r="E50" s="734">
        <v>-7.4645891759277444E-3</v>
      </c>
      <c r="F50" s="734">
        <v>1.4941716855510464E-3</v>
      </c>
      <c r="G50" s="734">
        <v>1.0406958033628267E-3</v>
      </c>
      <c r="H50" s="734">
        <v>6.2692518274869068E-6</v>
      </c>
      <c r="I50" s="734">
        <v>-2.0897506091623023E-5</v>
      </c>
      <c r="J50" s="734">
        <v>-4.1502447097963319E-3</v>
      </c>
      <c r="K50"/>
    </row>
    <row r="51" spans="1:11" ht="12.75" customHeight="1" x14ac:dyDescent="0.25">
      <c r="A51" s="732">
        <v>62</v>
      </c>
      <c r="B51" s="653">
        <v>4750</v>
      </c>
      <c r="C51" s="653">
        <v>9273</v>
      </c>
      <c r="D51" s="733">
        <v>-9.4519420052410954E-3</v>
      </c>
      <c r="E51" s="734">
        <v>-8.739337047516749E-3</v>
      </c>
      <c r="F51" s="734">
        <v>1.5798514605267007E-3</v>
      </c>
      <c r="G51" s="734">
        <v>9.1322101620392631E-4</v>
      </c>
      <c r="H51" s="734">
        <v>1.0448753045811515E-5</v>
      </c>
      <c r="I51" s="734">
        <v>-1.0448753045811515E-5</v>
      </c>
      <c r="J51" s="734">
        <v>-3.2056774344549725E-3</v>
      </c>
      <c r="K51"/>
    </row>
    <row r="52" spans="1:11" ht="12.75" customHeight="1" x14ac:dyDescent="0.25">
      <c r="A52" s="732">
        <v>63</v>
      </c>
      <c r="B52" s="653">
        <v>5864</v>
      </c>
      <c r="C52" s="653">
        <v>9228</v>
      </c>
      <c r="D52" s="733">
        <v>-7.0299210492219856E-3</v>
      </c>
      <c r="E52" s="734">
        <v>-7.6735642368439749E-3</v>
      </c>
      <c r="F52" s="734">
        <v>2.0751223548981664E-3</v>
      </c>
      <c r="G52" s="734">
        <v>1.084580566155235E-3</v>
      </c>
      <c r="H52" s="734">
        <v>2.0897506091623023E-6</v>
      </c>
      <c r="I52" s="734">
        <v>-2.0897506091623023E-6</v>
      </c>
      <c r="J52" s="734">
        <v>-2.5139699828222498E-3</v>
      </c>
      <c r="K52"/>
    </row>
    <row r="53" spans="1:11" ht="12.75" customHeight="1" x14ac:dyDescent="0.25">
      <c r="A53" s="732">
        <v>64</v>
      </c>
      <c r="B53" s="653">
        <v>4869</v>
      </c>
      <c r="C53" s="653">
        <v>7837</v>
      </c>
      <c r="D53" s="733">
        <v>-6.2023798079937137E-3</v>
      </c>
      <c r="E53" s="734">
        <v>-6.6934712011468547E-3</v>
      </c>
      <c r="F53" s="734">
        <v>1.7428520080413601E-3</v>
      </c>
      <c r="G53" s="734">
        <v>5.5796341264633472E-4</v>
      </c>
      <c r="H53" s="734">
        <v>0</v>
      </c>
      <c r="I53" s="734">
        <v>-2.0897506091623027E-6</v>
      </c>
      <c r="J53" s="734">
        <v>-1.8076342769253915E-3</v>
      </c>
      <c r="K53"/>
    </row>
    <row r="54" spans="1:11" ht="12.75" customHeight="1" x14ac:dyDescent="0.25">
      <c r="A54" s="732">
        <v>65</v>
      </c>
      <c r="B54" s="653">
        <v>4238</v>
      </c>
      <c r="C54" s="653">
        <v>6972</v>
      </c>
      <c r="D54" s="733">
        <v>-5.7133781654497354E-3</v>
      </c>
      <c r="E54" s="734">
        <v>-6.2588030744410968E-3</v>
      </c>
      <c r="F54" s="734">
        <v>1.4795434312869101E-3</v>
      </c>
      <c r="G54" s="734">
        <v>4.7228363767068041E-4</v>
      </c>
      <c r="H54" s="734">
        <v>0</v>
      </c>
      <c r="I54" s="734">
        <v>0</v>
      </c>
      <c r="J54" s="734">
        <v>-1.4064021599662297E-3</v>
      </c>
      <c r="K54"/>
    </row>
    <row r="55" spans="1:11" ht="12.75" customHeight="1" x14ac:dyDescent="0.25">
      <c r="A55" s="732">
        <v>66</v>
      </c>
      <c r="B55" s="653">
        <v>3706</v>
      </c>
      <c r="C55" s="653">
        <v>6271</v>
      </c>
      <c r="D55" s="733">
        <v>-5.3602103125013059E-3</v>
      </c>
      <c r="E55" s="734">
        <v>-5.8429427032177976E-3</v>
      </c>
      <c r="F55" s="734">
        <v>1.2266836075782714E-3</v>
      </c>
      <c r="G55" s="734">
        <v>3.8033461086753908E-4</v>
      </c>
      <c r="H55" s="734">
        <v>0</v>
      </c>
      <c r="I55" s="734">
        <v>0</v>
      </c>
      <c r="J55" s="734">
        <v>-1.1242858277293187E-3</v>
      </c>
      <c r="K55"/>
    </row>
    <row r="56" spans="1:11" ht="12.75" customHeight="1" x14ac:dyDescent="0.25">
      <c r="A56" s="732">
        <v>67</v>
      </c>
      <c r="B56" s="653">
        <v>2925</v>
      </c>
      <c r="C56" s="653">
        <v>4778</v>
      </c>
      <c r="D56" s="733">
        <v>-3.8723078787777465E-3</v>
      </c>
      <c r="E56" s="734">
        <v>-4.4428097950790554E-3</v>
      </c>
      <c r="F56" s="734">
        <v>1.0427855539719888E-3</v>
      </c>
      <c r="G56" s="734">
        <v>2.8629583345523543E-4</v>
      </c>
      <c r="H56" s="734">
        <v>0</v>
      </c>
      <c r="I56" s="734">
        <v>0</v>
      </c>
      <c r="J56" s="734">
        <v>-7.5857947112591584E-4</v>
      </c>
      <c r="K56"/>
    </row>
    <row r="57" spans="1:11" ht="12.75" customHeight="1" x14ac:dyDescent="0.25">
      <c r="A57" s="732">
        <v>68</v>
      </c>
      <c r="B57" s="653">
        <v>2312</v>
      </c>
      <c r="C57" s="653">
        <v>3941</v>
      </c>
      <c r="D57" s="733">
        <v>-3.404203742325391E-3</v>
      </c>
      <c r="E57" s="734">
        <v>-3.8263333653761758E-3</v>
      </c>
      <c r="F57" s="734">
        <v>8.1291298696413569E-4</v>
      </c>
      <c r="G57" s="734">
        <v>1.9016730543376954E-4</v>
      </c>
      <c r="H57" s="734">
        <v>0</v>
      </c>
      <c r="I57" s="734">
        <v>0</v>
      </c>
      <c r="J57" s="734">
        <v>-5.8095066934712016E-4</v>
      </c>
      <c r="K57"/>
    </row>
    <row r="58" spans="1:11" ht="12.75" customHeight="1" x14ac:dyDescent="0.25">
      <c r="A58" s="732">
        <v>69</v>
      </c>
      <c r="B58" s="653">
        <v>2134</v>
      </c>
      <c r="C58" s="653">
        <v>3717</v>
      </c>
      <c r="D58" s="733">
        <v>-3.308075214303925E-3</v>
      </c>
      <c r="E58" s="734">
        <v>-3.7719998495379563E-3</v>
      </c>
      <c r="F58" s="734">
        <v>7.9828473269999954E-4</v>
      </c>
      <c r="G58" s="734">
        <v>1.5673129568717268E-4</v>
      </c>
      <c r="H58" s="734">
        <v>0</v>
      </c>
      <c r="I58" s="734">
        <v>0</v>
      </c>
      <c r="J58" s="734">
        <v>-4.9109139315314115E-4</v>
      </c>
      <c r="K58"/>
    </row>
    <row r="59" spans="1:11" ht="12.75" customHeight="1" x14ac:dyDescent="0.25">
      <c r="A59" s="732">
        <v>70</v>
      </c>
      <c r="B59" s="653">
        <v>1775</v>
      </c>
      <c r="C59" s="653">
        <v>3149</v>
      </c>
      <c r="D59" s="733">
        <v>-2.8713173369890039E-3</v>
      </c>
      <c r="E59" s="734">
        <v>-3.2432929454198939E-3</v>
      </c>
      <c r="F59" s="734">
        <v>6.4155343701282697E-4</v>
      </c>
      <c r="G59" s="734">
        <v>1.567312956871727E-4</v>
      </c>
      <c r="H59" s="734">
        <v>0</v>
      </c>
      <c r="I59" s="734">
        <v>0</v>
      </c>
      <c r="J59" s="734">
        <v>-4.263091242691098E-4</v>
      </c>
      <c r="K59"/>
    </row>
    <row r="60" spans="1:11" ht="12.75" customHeight="1" x14ac:dyDescent="0.25">
      <c r="A60" s="732">
        <v>71</v>
      </c>
      <c r="B60" s="653">
        <v>1530</v>
      </c>
      <c r="C60" s="653">
        <v>2860</v>
      </c>
      <c r="D60" s="733">
        <v>-2.7793683101858626E-3</v>
      </c>
      <c r="E60" s="734">
        <v>-3.1179079088701558E-3</v>
      </c>
      <c r="F60" s="734">
        <v>5.6214291386465947E-4</v>
      </c>
      <c r="G60" s="734">
        <v>9.8218278630628227E-5</v>
      </c>
      <c r="H60" s="734">
        <v>0</v>
      </c>
      <c r="I60" s="734">
        <v>0</v>
      </c>
      <c r="J60" s="734">
        <v>-3.2182159381099459E-4</v>
      </c>
      <c r="K60"/>
    </row>
    <row r="61" spans="1:11" ht="12.75" customHeight="1" x14ac:dyDescent="0.25">
      <c r="A61" s="732">
        <v>72</v>
      </c>
      <c r="B61" s="653">
        <v>1340</v>
      </c>
      <c r="C61" s="653">
        <v>2465</v>
      </c>
      <c r="D61" s="733">
        <v>-2.3509694353075904E-3</v>
      </c>
      <c r="E61" s="734">
        <v>-2.6581627748544488E-3</v>
      </c>
      <c r="F61" s="734">
        <v>4.9109139315314115E-4</v>
      </c>
      <c r="G61" s="734">
        <v>6.2692518274869082E-5</v>
      </c>
      <c r="H61" s="734">
        <v>0</v>
      </c>
      <c r="I61" s="734">
        <v>0</v>
      </c>
      <c r="J61" s="734">
        <v>-2.4659057188115174E-4</v>
      </c>
      <c r="K61"/>
    </row>
    <row r="62" spans="1:11" ht="12.75" customHeight="1" x14ac:dyDescent="0.25">
      <c r="A62" s="732">
        <v>73</v>
      </c>
      <c r="B62" s="653">
        <v>1126</v>
      </c>
      <c r="C62" s="653">
        <v>2080</v>
      </c>
      <c r="D62" s="733">
        <v>-1.9936220811408367E-3</v>
      </c>
      <c r="E62" s="734">
        <v>-2.3175334255609937E-3</v>
      </c>
      <c r="F62" s="734">
        <v>4.5556563279738194E-4</v>
      </c>
      <c r="G62" s="734">
        <v>8.1500273757329796E-5</v>
      </c>
      <c r="H62" s="734">
        <v>0</v>
      </c>
      <c r="I62" s="734">
        <v>0</v>
      </c>
      <c r="J62" s="734">
        <v>-2.1315456213455487E-4</v>
      </c>
      <c r="K62"/>
    </row>
    <row r="63" spans="1:11" ht="12.75" customHeight="1" x14ac:dyDescent="0.25">
      <c r="A63" s="732">
        <v>74</v>
      </c>
      <c r="B63" s="653">
        <v>889</v>
      </c>
      <c r="C63" s="653">
        <v>1696</v>
      </c>
      <c r="D63" s="733">
        <v>-1.6864287415939781E-3</v>
      </c>
      <c r="E63" s="734">
        <v>-1.926750061647643E-3</v>
      </c>
      <c r="F63" s="734">
        <v>3.573473541667537E-4</v>
      </c>
      <c r="G63" s="734">
        <v>3.9705261574083743E-5</v>
      </c>
      <c r="H63" s="734">
        <v>0</v>
      </c>
      <c r="I63" s="734">
        <v>0</v>
      </c>
      <c r="J63" s="734">
        <v>-1.5673129568717268E-4</v>
      </c>
      <c r="K63"/>
    </row>
    <row r="64" spans="1:11" ht="12.75" customHeight="1" x14ac:dyDescent="0.25">
      <c r="A64" s="732">
        <v>75</v>
      </c>
      <c r="B64" s="653">
        <v>711</v>
      </c>
      <c r="C64" s="653">
        <v>1410</v>
      </c>
      <c r="D64" s="733">
        <v>-1.4607356758044494E-3</v>
      </c>
      <c r="E64" s="734">
        <v>-1.6488132306290565E-3</v>
      </c>
      <c r="F64" s="734">
        <v>2.883855840643977E-4</v>
      </c>
      <c r="G64" s="734">
        <v>2.5077007309947631E-5</v>
      </c>
      <c r="H64" s="734">
        <v>0</v>
      </c>
      <c r="I64" s="734">
        <v>0</v>
      </c>
      <c r="J64" s="734">
        <v>-1.2538503654973814E-4</v>
      </c>
      <c r="K64"/>
    </row>
    <row r="65" spans="1:11" ht="12.75" customHeight="1" x14ac:dyDescent="0.25">
      <c r="A65" s="732">
        <v>76</v>
      </c>
      <c r="B65" s="653">
        <v>565</v>
      </c>
      <c r="C65" s="653">
        <v>1156</v>
      </c>
      <c r="D65" s="733">
        <v>-1.2350426100149207E-3</v>
      </c>
      <c r="E65" s="734">
        <v>-1.4314791672761773E-3</v>
      </c>
      <c r="F65" s="734">
        <v>2.5494957431780086E-4</v>
      </c>
      <c r="G65" s="734">
        <v>1.6718004873298418E-5</v>
      </c>
      <c r="H65" s="734">
        <v>0</v>
      </c>
      <c r="I65" s="734">
        <v>0</v>
      </c>
      <c r="J65" s="734">
        <v>-7.5231021929842896E-5</v>
      </c>
      <c r="K65"/>
    </row>
    <row r="66" spans="1:11" ht="12.75" customHeight="1" x14ac:dyDescent="0.25">
      <c r="A66" s="732">
        <v>77</v>
      </c>
      <c r="B66" s="653">
        <v>455</v>
      </c>
      <c r="C66" s="653">
        <v>923</v>
      </c>
      <c r="D66" s="733">
        <v>-9.7800328508795766E-4</v>
      </c>
      <c r="E66" s="734">
        <v>-1.1138370746835073E-3</v>
      </c>
      <c r="F66" s="734">
        <v>1.7762880177879571E-4</v>
      </c>
      <c r="G66" s="734">
        <v>1.2538503654973815E-5</v>
      </c>
      <c r="H66" s="734">
        <v>0</v>
      </c>
      <c r="I66" s="734">
        <v>0</v>
      </c>
      <c r="J66" s="734">
        <v>-5.4333515838219866E-5</v>
      </c>
      <c r="K66"/>
    </row>
    <row r="67" spans="1:11" ht="12.75" customHeight="1" x14ac:dyDescent="0.25">
      <c r="A67" s="732">
        <v>78</v>
      </c>
      <c r="B67" s="653">
        <v>404</v>
      </c>
      <c r="C67" s="653">
        <v>796</v>
      </c>
      <c r="D67" s="733">
        <v>-8.1918223879162266E-4</v>
      </c>
      <c r="E67" s="734">
        <v>-9.5083652716884779E-4</v>
      </c>
      <c r="F67" s="734">
        <v>1.8180830299712033E-4</v>
      </c>
      <c r="G67" s="734">
        <v>1.0448753045811513E-5</v>
      </c>
      <c r="H67" s="734">
        <v>0</v>
      </c>
      <c r="I67" s="734">
        <v>0</v>
      </c>
      <c r="J67" s="734">
        <v>-6.060276766570678E-5</v>
      </c>
      <c r="K67"/>
    </row>
    <row r="68" spans="1:11" ht="12.75" customHeight="1" x14ac:dyDescent="0.25">
      <c r="A68" s="732">
        <v>79</v>
      </c>
      <c r="B68" s="653">
        <v>269</v>
      </c>
      <c r="C68" s="653">
        <v>596</v>
      </c>
      <c r="D68" s="733">
        <v>-6.8334844919607299E-4</v>
      </c>
      <c r="E68" s="734">
        <v>-7.8156672782670128E-4</v>
      </c>
      <c r="F68" s="734">
        <v>1.2538503654973816E-4</v>
      </c>
      <c r="G68" s="734">
        <v>1.0448753045811513E-5</v>
      </c>
      <c r="H68" s="734">
        <v>0</v>
      </c>
      <c r="I68" s="734">
        <v>0</v>
      </c>
      <c r="J68" s="734">
        <v>-3.7615510964921448E-5</v>
      </c>
      <c r="K68"/>
    </row>
    <row r="69" spans="1:11" ht="12.75" customHeight="1" x14ac:dyDescent="0.25">
      <c r="A69" s="732">
        <v>80</v>
      </c>
      <c r="B69" s="653">
        <v>217</v>
      </c>
      <c r="C69" s="653">
        <v>482</v>
      </c>
      <c r="D69" s="733">
        <v>-5.5378391142801018E-4</v>
      </c>
      <c r="E69" s="734">
        <v>-6.3737393579450222E-4</v>
      </c>
      <c r="F69" s="734">
        <v>8.7769525584816709E-5</v>
      </c>
      <c r="G69" s="734">
        <v>1.0448753045811513E-5</v>
      </c>
      <c r="H69" s="734">
        <v>0</v>
      </c>
      <c r="I69" s="734">
        <v>0</v>
      </c>
      <c r="J69" s="734">
        <v>-1.4628254264136119E-5</v>
      </c>
      <c r="K69"/>
    </row>
    <row r="70" spans="1:11" ht="12.75" customHeight="1" x14ac:dyDescent="0.25">
      <c r="A70" s="732">
        <v>81</v>
      </c>
      <c r="B70" s="653">
        <v>161</v>
      </c>
      <c r="C70" s="653">
        <v>390</v>
      </c>
      <c r="D70" s="733">
        <v>-4.7855288949816727E-4</v>
      </c>
      <c r="E70" s="734">
        <v>-5.3497615594554938E-4</v>
      </c>
      <c r="F70" s="734">
        <v>6.6872019493193673E-5</v>
      </c>
      <c r="G70" s="734">
        <v>6.2692518274869068E-6</v>
      </c>
      <c r="H70" s="734">
        <v>0</v>
      </c>
      <c r="I70" s="734">
        <v>0</v>
      </c>
      <c r="J70" s="734">
        <v>-1.6718004873298418E-5</v>
      </c>
      <c r="K70"/>
    </row>
    <row r="71" spans="1:11" ht="12.75" customHeight="1" x14ac:dyDescent="0.25">
      <c r="A71" s="732">
        <v>82</v>
      </c>
      <c r="B71" s="653">
        <v>130</v>
      </c>
      <c r="C71" s="653">
        <v>286</v>
      </c>
      <c r="D71" s="733">
        <v>-3.2600109502931918E-4</v>
      </c>
      <c r="E71" s="734">
        <v>-3.6988585782172752E-4</v>
      </c>
      <c r="F71" s="734">
        <v>7.7320772539005191E-5</v>
      </c>
      <c r="G71" s="734">
        <v>0</v>
      </c>
      <c r="H71" s="734">
        <v>0</v>
      </c>
      <c r="I71" s="734">
        <v>0</v>
      </c>
      <c r="J71" s="734">
        <v>-3.3436009746596836E-5</v>
      </c>
      <c r="K71"/>
    </row>
    <row r="72" spans="1:11" ht="12.75" customHeight="1" x14ac:dyDescent="0.25">
      <c r="A72" s="732">
        <v>83</v>
      </c>
      <c r="B72" s="653">
        <v>91</v>
      </c>
      <c r="C72" s="653">
        <v>245</v>
      </c>
      <c r="D72" s="733">
        <v>-3.2182159381099459E-4</v>
      </c>
      <c r="E72" s="734">
        <v>-3.5107810233926678E-4</v>
      </c>
      <c r="F72" s="734">
        <v>3.7615510964921448E-5</v>
      </c>
      <c r="G72" s="734">
        <v>8.3590024366492108E-6</v>
      </c>
      <c r="H72" s="734">
        <v>0</v>
      </c>
      <c r="I72" s="734">
        <v>0</v>
      </c>
      <c r="J72" s="734">
        <v>-1.6718004873298422E-5</v>
      </c>
      <c r="K72"/>
    </row>
    <row r="73" spans="1:11" ht="12.75" customHeight="1" x14ac:dyDescent="0.25">
      <c r="A73" s="732">
        <v>84</v>
      </c>
      <c r="B73" s="653">
        <v>52</v>
      </c>
      <c r="C73" s="653">
        <v>164</v>
      </c>
      <c r="D73" s="733">
        <v>-2.3405206822617788E-4</v>
      </c>
      <c r="E73" s="734">
        <v>-2.4450082127198941E-4</v>
      </c>
      <c r="F73" s="734">
        <v>2.5077007309947627E-5</v>
      </c>
      <c r="G73" s="734">
        <v>2.0897506091623023E-6</v>
      </c>
      <c r="H73" s="734">
        <v>0</v>
      </c>
      <c r="I73" s="734">
        <v>0</v>
      </c>
      <c r="J73" s="734">
        <v>-1.6718004873298418E-5</v>
      </c>
      <c r="K73"/>
    </row>
    <row r="74" spans="1:11" ht="12.75" customHeight="1" x14ac:dyDescent="0.25">
      <c r="A74" s="732">
        <v>85</v>
      </c>
      <c r="B74" s="653">
        <v>35</v>
      </c>
      <c r="C74" s="653">
        <v>112</v>
      </c>
      <c r="D74" s="733">
        <v>-1.609107969054973E-4</v>
      </c>
      <c r="E74" s="734">
        <v>-1.6926979934214651E-4</v>
      </c>
      <c r="F74" s="734">
        <v>1.2538503654973815E-5</v>
      </c>
      <c r="G74" s="734">
        <v>0</v>
      </c>
      <c r="H74" s="734">
        <v>0</v>
      </c>
      <c r="I74" s="734">
        <v>0</v>
      </c>
      <c r="J74" s="734">
        <v>-4.1795012183246054E-6</v>
      </c>
      <c r="K74"/>
    </row>
    <row r="75" spans="1:11" ht="12.75" customHeight="1" x14ac:dyDescent="0.25">
      <c r="A75" s="732">
        <v>86</v>
      </c>
      <c r="B75" s="653">
        <v>18</v>
      </c>
      <c r="C75" s="653">
        <v>80</v>
      </c>
      <c r="D75" s="733">
        <v>-1.2956453776806275E-4</v>
      </c>
      <c r="E75" s="734">
        <v>-1.3792354020471196E-4</v>
      </c>
      <c r="F75" s="734">
        <v>1.6718004873298418E-5</v>
      </c>
      <c r="G75" s="734">
        <v>0</v>
      </c>
      <c r="H75" s="734">
        <v>0</v>
      </c>
      <c r="I75" s="734">
        <v>0</v>
      </c>
      <c r="J75" s="734">
        <v>-8.3590024366492091E-6</v>
      </c>
      <c r="K75"/>
    </row>
    <row r="76" spans="1:11" ht="12.75" customHeight="1" x14ac:dyDescent="0.25">
      <c r="A76" s="732">
        <v>87</v>
      </c>
      <c r="B76" s="653">
        <v>24</v>
      </c>
      <c r="C76" s="653">
        <v>63</v>
      </c>
      <c r="D76" s="733">
        <v>-8.1500273757329796E-5</v>
      </c>
      <c r="E76" s="734">
        <v>-9.6128528021465918E-5</v>
      </c>
      <c r="F76" s="734">
        <v>1.4628254264136118E-5</v>
      </c>
      <c r="G76" s="734">
        <v>2.0897506091623023E-6</v>
      </c>
      <c r="H76" s="734">
        <v>0</v>
      </c>
      <c r="I76" s="734">
        <v>0</v>
      </c>
      <c r="J76" s="734">
        <v>-2.0897506091623023E-6</v>
      </c>
      <c r="K76"/>
    </row>
    <row r="77" spans="1:11" ht="12.75" customHeight="1" x14ac:dyDescent="0.25">
      <c r="A77" s="732">
        <v>88</v>
      </c>
      <c r="B77" s="653">
        <v>8</v>
      </c>
      <c r="C77" s="653">
        <v>30</v>
      </c>
      <c r="D77" s="733">
        <v>-4.5974513401570657E-5</v>
      </c>
      <c r="E77" s="734">
        <v>-5.0154014619895261E-5</v>
      </c>
      <c r="F77" s="734">
        <v>4.1795012183246054E-6</v>
      </c>
      <c r="G77" s="734">
        <v>0</v>
      </c>
      <c r="H77" s="734">
        <v>0</v>
      </c>
      <c r="I77" s="734">
        <v>0</v>
      </c>
      <c r="J77" s="734">
        <v>0</v>
      </c>
      <c r="K77"/>
    </row>
    <row r="78" spans="1:11" ht="12.75" customHeight="1" x14ac:dyDescent="0.25">
      <c r="A78" s="732">
        <v>89</v>
      </c>
      <c r="B78" s="653">
        <v>10</v>
      </c>
      <c r="C78" s="653">
        <v>25</v>
      </c>
      <c r="D78" s="733">
        <v>-3.1346259137434541E-5</v>
      </c>
      <c r="E78" s="734">
        <v>-3.7615510964921448E-5</v>
      </c>
      <c r="F78" s="734">
        <v>6.2692518274869085E-6</v>
      </c>
      <c r="G78" s="734">
        <v>0</v>
      </c>
      <c r="H78" s="734">
        <v>0</v>
      </c>
      <c r="I78" s="734">
        <v>0</v>
      </c>
      <c r="J78" s="734">
        <v>0</v>
      </c>
      <c r="K78"/>
    </row>
    <row r="79" spans="1:11" ht="12.75" customHeight="1" x14ac:dyDescent="0.25">
      <c r="A79" s="732">
        <v>90</v>
      </c>
      <c r="B79" s="653">
        <v>3</v>
      </c>
      <c r="C79" s="653">
        <v>25</v>
      </c>
      <c r="D79" s="733">
        <v>-4.5974513401570657E-5</v>
      </c>
      <c r="E79" s="734">
        <v>-4.5974513401570657E-5</v>
      </c>
      <c r="F79" s="734">
        <v>2.0897506091623027E-6</v>
      </c>
      <c r="G79" s="734">
        <v>0</v>
      </c>
      <c r="H79" s="734">
        <v>0</v>
      </c>
      <c r="I79" s="734">
        <v>0</v>
      </c>
      <c r="J79" s="734">
        <v>-2.0897506091623027E-6</v>
      </c>
      <c r="K79"/>
    </row>
    <row r="80" spans="1:11" ht="12.75" customHeight="1" x14ac:dyDescent="0.25">
      <c r="A80" s="732">
        <v>91</v>
      </c>
      <c r="B80" s="653">
        <v>1</v>
      </c>
      <c r="C80" s="653">
        <v>9</v>
      </c>
      <c r="D80" s="733">
        <v>-1.6718004873298422E-5</v>
      </c>
      <c r="E80" s="734">
        <v>-1.6718004873298422E-5</v>
      </c>
      <c r="F80" s="734">
        <v>0</v>
      </c>
      <c r="G80" s="734">
        <v>0</v>
      </c>
      <c r="H80" s="734">
        <v>0</v>
      </c>
      <c r="I80" s="734">
        <v>0</v>
      </c>
      <c r="J80" s="734">
        <v>0</v>
      </c>
      <c r="K80"/>
    </row>
    <row r="81" spans="1:11" ht="12.75" customHeight="1" x14ac:dyDescent="0.25">
      <c r="A81" s="732">
        <v>92</v>
      </c>
      <c r="B81" s="653">
        <v>4</v>
      </c>
      <c r="C81" s="653">
        <v>6</v>
      </c>
      <c r="D81" s="733">
        <v>-4.1795012183246054E-6</v>
      </c>
      <c r="E81" s="734">
        <v>-8.3590024366492108E-6</v>
      </c>
      <c r="F81" s="734">
        <v>4.1795012183246054E-6</v>
      </c>
      <c r="G81" s="734">
        <v>0</v>
      </c>
      <c r="H81" s="734">
        <v>0</v>
      </c>
      <c r="I81" s="734">
        <v>0</v>
      </c>
      <c r="J81" s="734">
        <v>0</v>
      </c>
      <c r="K81"/>
    </row>
    <row r="82" spans="1:11" ht="12.75" customHeight="1" x14ac:dyDescent="0.25">
      <c r="A82" s="732">
        <v>93</v>
      </c>
      <c r="B82" s="653">
        <v>2</v>
      </c>
      <c r="C82" s="653">
        <v>5</v>
      </c>
      <c r="D82" s="733">
        <v>-6.2692518274869077E-6</v>
      </c>
      <c r="E82" s="734">
        <v>-4.1795012183246046E-6</v>
      </c>
      <c r="F82" s="734">
        <v>2.0897506091623023E-6</v>
      </c>
      <c r="G82" s="734">
        <v>0</v>
      </c>
      <c r="H82" s="734">
        <v>0</v>
      </c>
      <c r="I82" s="734">
        <v>0</v>
      </c>
      <c r="J82" s="734">
        <v>-4.1795012183246046E-6</v>
      </c>
      <c r="K82"/>
    </row>
    <row r="83" spans="1:11" ht="12.75" customHeight="1" x14ac:dyDescent="0.25">
      <c r="A83" s="732">
        <v>94</v>
      </c>
      <c r="B83" s="653">
        <v>4</v>
      </c>
      <c r="C83" s="653">
        <v>2</v>
      </c>
      <c r="D83" s="733">
        <v>4.1795012183246054E-6</v>
      </c>
      <c r="E83" s="734">
        <v>-4.1795012183246054E-6</v>
      </c>
      <c r="F83" s="734">
        <v>0</v>
      </c>
      <c r="G83" s="734">
        <v>0</v>
      </c>
      <c r="H83" s="734">
        <v>0</v>
      </c>
      <c r="I83" s="734">
        <v>0</v>
      </c>
      <c r="J83" s="734">
        <v>0</v>
      </c>
      <c r="K83"/>
    </row>
    <row r="84" spans="1:11" ht="12.75" customHeight="1" x14ac:dyDescent="0.25">
      <c r="A84" s="732">
        <v>109</v>
      </c>
      <c r="B84" s="653">
        <v>0</v>
      </c>
      <c r="C84" s="653">
        <v>1</v>
      </c>
      <c r="D84" s="733">
        <v>-2.0897506091623027E-6</v>
      </c>
      <c r="E84" s="734">
        <v>-2.0897506091623027E-6</v>
      </c>
      <c r="F84" s="734">
        <v>0</v>
      </c>
      <c r="G84" s="734">
        <v>0</v>
      </c>
      <c r="H84" s="734">
        <v>0</v>
      </c>
      <c r="I84" s="734">
        <v>0</v>
      </c>
      <c r="J84" s="734">
        <v>0</v>
      </c>
      <c r="K84"/>
    </row>
    <row r="85" spans="1:11" ht="12.75" customHeight="1" x14ac:dyDescent="0.25">
      <c r="A85" s="732">
        <v>110</v>
      </c>
      <c r="B85" s="653">
        <v>2</v>
      </c>
      <c r="C85" s="653">
        <v>4</v>
      </c>
      <c r="D85" s="733">
        <v>-4.1795012183246054E-6</v>
      </c>
      <c r="E85" s="734">
        <v>0</v>
      </c>
      <c r="F85" s="734">
        <v>0</v>
      </c>
      <c r="G85" s="734">
        <v>0</v>
      </c>
      <c r="H85" s="734">
        <v>0</v>
      </c>
      <c r="I85" s="734">
        <v>0</v>
      </c>
      <c r="J85" s="734">
        <v>0</v>
      </c>
      <c r="K85"/>
    </row>
    <row r="86" spans="1:11" ht="12.75" customHeight="1" x14ac:dyDescent="0.25">
      <c r="A86" s="732">
        <v>111</v>
      </c>
      <c r="B86" s="653">
        <v>0</v>
      </c>
      <c r="C86" s="653">
        <v>3</v>
      </c>
      <c r="D86" s="733">
        <v>-6.2692518274869077E-6</v>
      </c>
      <c r="E86" s="734">
        <v>-2.0897506091623023E-6</v>
      </c>
      <c r="F86" s="734">
        <v>0</v>
      </c>
      <c r="G86" s="734">
        <v>0</v>
      </c>
      <c r="H86" s="734">
        <v>0</v>
      </c>
      <c r="I86" s="734">
        <v>0</v>
      </c>
      <c r="J86" s="734">
        <v>0</v>
      </c>
      <c r="K86"/>
    </row>
    <row r="87" spans="1:11" ht="12.75" customHeight="1" x14ac:dyDescent="0.25">
      <c r="A87" s="732">
        <v>112</v>
      </c>
      <c r="B87" s="653">
        <v>0</v>
      </c>
      <c r="C87" s="653">
        <v>0</v>
      </c>
      <c r="D87" s="733">
        <v>0</v>
      </c>
      <c r="E87" s="734">
        <v>0</v>
      </c>
      <c r="F87" s="734">
        <v>0</v>
      </c>
      <c r="G87" s="734">
        <v>0</v>
      </c>
      <c r="H87" s="734">
        <v>0</v>
      </c>
      <c r="I87" s="734">
        <v>0</v>
      </c>
      <c r="J87" s="734">
        <v>0</v>
      </c>
      <c r="K87"/>
    </row>
    <row r="88" spans="1:11" ht="12.75" customHeight="1" x14ac:dyDescent="0.25">
      <c r="A88" s="732">
        <v>113</v>
      </c>
      <c r="B88" s="653">
        <v>1</v>
      </c>
      <c r="C88" s="653">
        <v>1</v>
      </c>
      <c r="D88" s="733">
        <v>0</v>
      </c>
      <c r="E88" s="734">
        <v>0</v>
      </c>
      <c r="F88" s="734">
        <v>0</v>
      </c>
      <c r="G88" s="734">
        <v>0</v>
      </c>
      <c r="H88" s="734">
        <v>0</v>
      </c>
      <c r="I88" s="734">
        <v>0</v>
      </c>
      <c r="J88" s="734">
        <v>0</v>
      </c>
      <c r="K88"/>
    </row>
    <row r="89" spans="1:11" ht="12.75" customHeight="1" x14ac:dyDescent="0.25">
      <c r="A89" s="732" t="s">
        <v>833</v>
      </c>
      <c r="B89" s="653">
        <v>288111</v>
      </c>
      <c r="C89" s="653">
        <v>478526</v>
      </c>
      <c r="D89" s="733"/>
      <c r="E89" s="734"/>
      <c r="F89" s="734"/>
      <c r="G89" s="734"/>
      <c r="H89" s="734"/>
      <c r="I89" s="734"/>
      <c r="J89" s="734"/>
      <c r="K89"/>
    </row>
  </sheetData>
  <mergeCells count="6">
    <mergeCell ref="A1:J1"/>
    <mergeCell ref="A2:A3"/>
    <mergeCell ref="B2:B3"/>
    <mergeCell ref="C2:C3"/>
    <mergeCell ref="D2:D3"/>
    <mergeCell ref="E2:J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workbookViewId="0">
      <selection sqref="A1:I1"/>
    </sheetView>
  </sheetViews>
  <sheetFormatPr defaultRowHeight="12.75" x14ac:dyDescent="0.2"/>
  <cols>
    <col min="1" max="1" width="28.42578125" style="571" bestFit="1" customWidth="1"/>
    <col min="2" max="16384" width="9.140625" style="571"/>
  </cols>
  <sheetData>
    <row r="1" spans="1:9" ht="14.25" customHeight="1" x14ac:dyDescent="0.2">
      <c r="A1" s="966" t="s">
        <v>791</v>
      </c>
      <c r="B1" s="966"/>
      <c r="C1" s="966"/>
      <c r="D1" s="966"/>
      <c r="E1" s="966"/>
      <c r="F1" s="966"/>
      <c r="G1" s="966"/>
      <c r="H1" s="966"/>
      <c r="I1" s="966"/>
    </row>
    <row r="2" spans="1:9" ht="14.25" customHeight="1" x14ac:dyDescent="0.2">
      <c r="A2" s="709" t="s">
        <v>709</v>
      </c>
      <c r="B2" s="573" t="s">
        <v>676</v>
      </c>
      <c r="C2" s="967" t="s">
        <v>710</v>
      </c>
      <c r="D2" s="968"/>
      <c r="E2" s="968"/>
      <c r="F2" s="969"/>
      <c r="G2" s="967" t="s">
        <v>711</v>
      </c>
      <c r="H2" s="968"/>
      <c r="I2" s="968"/>
    </row>
    <row r="3" spans="1:9" ht="14.25" customHeight="1" x14ac:dyDescent="0.2">
      <c r="A3" s="598"/>
      <c r="B3" s="573">
        <v>2012</v>
      </c>
      <c r="C3" s="599">
        <v>2013</v>
      </c>
      <c r="D3" s="599">
        <v>2014</v>
      </c>
      <c r="E3" s="599">
        <v>2015</v>
      </c>
      <c r="F3" s="573">
        <v>2016</v>
      </c>
      <c r="G3" s="599">
        <v>2013</v>
      </c>
      <c r="H3" s="599">
        <v>2014</v>
      </c>
      <c r="I3" s="599">
        <v>2015</v>
      </c>
    </row>
    <row r="4" spans="1:9" ht="14.25" customHeight="1" x14ac:dyDescent="0.2">
      <c r="A4" s="600" t="s">
        <v>712</v>
      </c>
      <c r="B4" s="584" t="s">
        <v>681</v>
      </c>
      <c r="C4" s="585" t="s">
        <v>682</v>
      </c>
      <c r="D4" s="585" t="s">
        <v>683</v>
      </c>
      <c r="E4" s="585" t="s">
        <v>684</v>
      </c>
      <c r="F4" s="584" t="s">
        <v>685</v>
      </c>
      <c r="G4" s="585" t="s">
        <v>686</v>
      </c>
      <c r="H4" s="585" t="s">
        <v>686</v>
      </c>
      <c r="I4" s="585" t="s">
        <v>687</v>
      </c>
    </row>
    <row r="5" spans="1:9" ht="14.25" customHeight="1" x14ac:dyDescent="0.2">
      <c r="A5" s="600" t="s">
        <v>713</v>
      </c>
      <c r="B5" s="584" t="s">
        <v>714</v>
      </c>
      <c r="C5" s="585" t="s">
        <v>715</v>
      </c>
      <c r="D5" s="585" t="s">
        <v>716</v>
      </c>
      <c r="E5" s="585" t="s">
        <v>698</v>
      </c>
      <c r="F5" s="584" t="s">
        <v>690</v>
      </c>
      <c r="G5" s="585" t="s">
        <v>717</v>
      </c>
      <c r="H5" s="585" t="s">
        <v>718</v>
      </c>
      <c r="I5" s="585" t="s">
        <v>719</v>
      </c>
    </row>
    <row r="6" spans="1:9" ht="14.25" customHeight="1" x14ac:dyDescent="0.2">
      <c r="A6" s="600" t="s">
        <v>720</v>
      </c>
      <c r="B6" s="584" t="s">
        <v>721</v>
      </c>
      <c r="C6" s="585" t="s">
        <v>722</v>
      </c>
      <c r="D6" s="585" t="s">
        <v>691</v>
      </c>
      <c r="E6" s="585" t="s">
        <v>723</v>
      </c>
      <c r="F6" s="584" t="s">
        <v>724</v>
      </c>
      <c r="G6" s="585" t="s">
        <v>694</v>
      </c>
      <c r="H6" s="585" t="s">
        <v>725</v>
      </c>
      <c r="I6" s="585" t="s">
        <v>717</v>
      </c>
    </row>
    <row r="7" spans="1:9" ht="14.25" customHeight="1" x14ac:dyDescent="0.2">
      <c r="A7" s="600" t="s">
        <v>726</v>
      </c>
      <c r="B7" s="584" t="s">
        <v>705</v>
      </c>
      <c r="C7" s="585" t="s">
        <v>697</v>
      </c>
      <c r="D7" s="585" t="s">
        <v>727</v>
      </c>
      <c r="E7" s="585" t="s">
        <v>728</v>
      </c>
      <c r="F7" s="584" t="s">
        <v>729</v>
      </c>
      <c r="G7" s="585" t="s">
        <v>730</v>
      </c>
      <c r="H7" s="585" t="s">
        <v>699</v>
      </c>
      <c r="I7" s="585" t="s">
        <v>731</v>
      </c>
    </row>
    <row r="8" spans="1:9" ht="14.25" customHeight="1" x14ac:dyDescent="0.2">
      <c r="A8" s="600" t="s">
        <v>732</v>
      </c>
      <c r="B8" s="584" t="s">
        <v>719</v>
      </c>
      <c r="C8" s="585" t="s">
        <v>733</v>
      </c>
      <c r="D8" s="585" t="s">
        <v>734</v>
      </c>
      <c r="E8" s="585" t="s">
        <v>735</v>
      </c>
      <c r="F8" s="584" t="s">
        <v>706</v>
      </c>
      <c r="G8" s="585" t="s">
        <v>699</v>
      </c>
      <c r="H8" s="585" t="s">
        <v>736</v>
      </c>
      <c r="I8" s="585" t="s">
        <v>737</v>
      </c>
    </row>
    <row r="9" spans="1:9" ht="14.25" customHeight="1" x14ac:dyDescent="0.2">
      <c r="A9" s="600" t="s">
        <v>738</v>
      </c>
      <c r="B9" s="584" t="s">
        <v>739</v>
      </c>
      <c r="C9" s="585" t="s">
        <v>740</v>
      </c>
      <c r="D9" s="585" t="s">
        <v>741</v>
      </c>
      <c r="E9" s="585" t="s">
        <v>742</v>
      </c>
      <c r="F9" s="584" t="s">
        <v>743</v>
      </c>
      <c r="G9" s="585" t="s">
        <v>735</v>
      </c>
      <c r="H9" s="585" t="s">
        <v>682</v>
      </c>
      <c r="I9" s="585" t="s">
        <v>735</v>
      </c>
    </row>
    <row r="10" spans="1:9" ht="14.25" customHeight="1" x14ac:dyDescent="0.2">
      <c r="A10" s="600" t="s">
        <v>744</v>
      </c>
      <c r="B10" s="584" t="s">
        <v>745</v>
      </c>
      <c r="C10" s="585" t="s">
        <v>730</v>
      </c>
      <c r="D10" s="585" t="s">
        <v>682</v>
      </c>
      <c r="E10" s="585" t="s">
        <v>698</v>
      </c>
      <c r="F10" s="584" t="s">
        <v>683</v>
      </c>
      <c r="G10" s="585" t="s">
        <v>737</v>
      </c>
      <c r="H10" s="585" t="s">
        <v>746</v>
      </c>
      <c r="I10" s="585" t="s">
        <v>747</v>
      </c>
    </row>
    <row r="11" spans="1:9" ht="14.25" customHeight="1" x14ac:dyDescent="0.2">
      <c r="A11" s="600" t="s">
        <v>748</v>
      </c>
      <c r="B11" s="584" t="s">
        <v>749</v>
      </c>
      <c r="C11" s="585" t="s">
        <v>750</v>
      </c>
      <c r="D11" s="585" t="s">
        <v>684</v>
      </c>
      <c r="E11" s="585" t="s">
        <v>719</v>
      </c>
      <c r="F11" s="584" t="s">
        <v>717</v>
      </c>
      <c r="G11" s="585" t="s">
        <v>751</v>
      </c>
      <c r="H11" s="585" t="s">
        <v>752</v>
      </c>
      <c r="I11" s="585" t="s">
        <v>704</v>
      </c>
    </row>
    <row r="12" spans="1:9" ht="14.25" customHeight="1" thickBot="1" x14ac:dyDescent="0.25">
      <c r="A12" s="601" t="s">
        <v>753</v>
      </c>
      <c r="B12" s="602" t="s">
        <v>754</v>
      </c>
      <c r="C12" s="603" t="s">
        <v>752</v>
      </c>
      <c r="D12" s="603" t="s">
        <v>755</v>
      </c>
      <c r="E12" s="603" t="s">
        <v>756</v>
      </c>
      <c r="F12" s="602" t="s">
        <v>757</v>
      </c>
      <c r="G12" s="603" t="s">
        <v>734</v>
      </c>
      <c r="H12" s="603" t="s">
        <v>737</v>
      </c>
      <c r="I12" s="603" t="s">
        <v>719</v>
      </c>
    </row>
    <row r="13" spans="1:9" x14ac:dyDescent="0.2">
      <c r="A13" s="597"/>
      <c r="B13" s="585"/>
      <c r="C13" s="585"/>
      <c r="D13" s="585"/>
      <c r="E13" s="585"/>
      <c r="F13" s="585"/>
      <c r="G13" s="585"/>
      <c r="H13" s="970" t="s">
        <v>213</v>
      </c>
      <c r="I13" s="970"/>
    </row>
  </sheetData>
  <mergeCells count="4">
    <mergeCell ref="A1:I1"/>
    <mergeCell ref="C2:F2"/>
    <mergeCell ref="G2:I2"/>
    <mergeCell ref="H13:I13"/>
  </mergeCells>
  <pageMargins left="0.7" right="0.7" top="0.75" bottom="0.75" header="0.3" footer="0.3"/>
  <pageSetup paperSize="9" orientation="portrait" verticalDpi="0" r:id="rId1"/>
  <ignoredErrors>
    <ignoredError sqref="B4:I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>
      <selection sqref="A1:F1"/>
    </sheetView>
  </sheetViews>
  <sheetFormatPr defaultRowHeight="12.75" customHeight="1" x14ac:dyDescent="0.25"/>
  <cols>
    <col min="1" max="1" width="36.5703125" customWidth="1"/>
    <col min="2" max="6" width="11.7109375" customWidth="1"/>
  </cols>
  <sheetData>
    <row r="1" spans="1:13" ht="12.75" customHeight="1" x14ac:dyDescent="0.25">
      <c r="A1" s="973" t="s">
        <v>870</v>
      </c>
      <c r="B1" s="973"/>
      <c r="C1" s="973"/>
      <c r="D1" s="973"/>
      <c r="E1" s="973"/>
      <c r="F1" s="973"/>
    </row>
    <row r="2" spans="1:13" ht="12.75" customHeight="1" x14ac:dyDescent="0.25">
      <c r="A2" s="703" t="s">
        <v>857</v>
      </c>
      <c r="B2" s="679" t="s">
        <v>487</v>
      </c>
      <c r="C2" s="679" t="s">
        <v>488</v>
      </c>
      <c r="D2" s="679" t="s">
        <v>135</v>
      </c>
      <c r="E2" s="679" t="s">
        <v>136</v>
      </c>
      <c r="F2" s="679" t="s">
        <v>137</v>
      </c>
    </row>
    <row r="3" spans="1:13" ht="12.75" customHeight="1" x14ac:dyDescent="0.25">
      <c r="A3" s="694" t="s">
        <v>861</v>
      </c>
      <c r="B3" s="706">
        <v>25.2</v>
      </c>
      <c r="C3" s="706">
        <v>26.3</v>
      </c>
      <c r="D3" s="706">
        <v>25.9</v>
      </c>
      <c r="E3" s="706">
        <v>25.6</v>
      </c>
      <c r="F3" s="706">
        <v>25.3</v>
      </c>
      <c r="G3" s="55"/>
      <c r="H3" s="55"/>
      <c r="I3" s="55"/>
      <c r="J3" s="55"/>
      <c r="K3" s="55"/>
      <c r="L3" s="55"/>
      <c r="M3" s="55"/>
    </row>
    <row r="4" spans="1:13" ht="12.75" customHeight="1" x14ac:dyDescent="0.25">
      <c r="A4" s="694" t="s">
        <v>862</v>
      </c>
      <c r="B4" s="707">
        <v>0</v>
      </c>
      <c r="C4" s="707">
        <v>0.1</v>
      </c>
      <c r="D4" s="707">
        <v>0.6</v>
      </c>
      <c r="E4" s="707">
        <v>0</v>
      </c>
      <c r="F4" s="707">
        <v>0</v>
      </c>
      <c r="G4" s="55"/>
      <c r="H4" s="55"/>
      <c r="I4" s="55"/>
      <c r="J4" s="55"/>
      <c r="K4" s="55"/>
      <c r="L4" s="55"/>
      <c r="M4" s="55"/>
    </row>
    <row r="5" spans="1:13" ht="12.75" customHeight="1" x14ac:dyDescent="0.25">
      <c r="A5" s="708" t="s">
        <v>863</v>
      </c>
      <c r="B5" s="707">
        <v>0</v>
      </c>
      <c r="C5" s="707">
        <v>0</v>
      </c>
      <c r="D5" s="707">
        <v>0.1</v>
      </c>
      <c r="E5" s="707">
        <v>-0.2</v>
      </c>
      <c r="F5" s="707">
        <v>-0.2</v>
      </c>
      <c r="G5" s="55"/>
      <c r="H5" s="55"/>
      <c r="I5" s="55"/>
      <c r="J5" s="55"/>
      <c r="K5" s="55"/>
      <c r="L5" s="55"/>
      <c r="M5" s="55"/>
    </row>
    <row r="6" spans="1:13" ht="12.75" customHeight="1" x14ac:dyDescent="0.25">
      <c r="A6" s="708" t="s">
        <v>864</v>
      </c>
      <c r="B6" s="707">
        <v>0</v>
      </c>
      <c r="C6" s="707">
        <v>0.1</v>
      </c>
      <c r="D6" s="707">
        <v>0.5</v>
      </c>
      <c r="E6" s="707">
        <v>0.1</v>
      </c>
      <c r="F6" s="707">
        <v>0.1</v>
      </c>
      <c r="G6" s="55"/>
      <c r="H6" s="55"/>
      <c r="I6" s="55"/>
      <c r="J6" s="55"/>
      <c r="K6" s="55"/>
      <c r="L6" s="55"/>
      <c r="M6" s="55"/>
    </row>
    <row r="7" spans="1:13" ht="12.75" customHeight="1" x14ac:dyDescent="0.25">
      <c r="A7" s="694" t="s">
        <v>865</v>
      </c>
      <c r="B7" s="707">
        <v>0.2</v>
      </c>
      <c r="C7" s="707">
        <v>0.5</v>
      </c>
      <c r="D7" s="707">
        <v>0</v>
      </c>
      <c r="E7" s="707">
        <v>0</v>
      </c>
      <c r="F7" s="707">
        <v>0</v>
      </c>
      <c r="G7" s="55"/>
      <c r="H7" s="55"/>
      <c r="I7" s="55"/>
      <c r="J7" s="55"/>
      <c r="K7" s="55"/>
      <c r="L7" s="55"/>
      <c r="M7" s="55"/>
    </row>
    <row r="8" spans="1:13" ht="12.75" customHeight="1" x14ac:dyDescent="0.25">
      <c r="A8" s="699" t="s">
        <v>866</v>
      </c>
      <c r="B8" s="711">
        <v>25.5</v>
      </c>
      <c r="C8" s="711">
        <v>26.8</v>
      </c>
      <c r="D8" s="711">
        <v>26.5</v>
      </c>
      <c r="E8" s="711">
        <v>25.5</v>
      </c>
      <c r="F8" s="711">
        <v>25.3</v>
      </c>
      <c r="G8" s="55"/>
      <c r="H8" s="55"/>
      <c r="I8" s="55"/>
      <c r="J8" s="55"/>
      <c r="K8" s="55"/>
      <c r="L8" s="55"/>
      <c r="M8" s="55"/>
    </row>
    <row r="9" spans="1:13" ht="24" customHeight="1" x14ac:dyDescent="0.25">
      <c r="A9" s="972" t="s">
        <v>867</v>
      </c>
      <c r="B9" s="972"/>
      <c r="C9" s="972"/>
      <c r="D9" s="972"/>
      <c r="E9" s="710"/>
      <c r="F9" s="712" t="s">
        <v>60</v>
      </c>
      <c r="G9" s="55"/>
      <c r="H9" s="55"/>
      <c r="I9" s="55"/>
      <c r="J9" s="55"/>
      <c r="K9" s="55"/>
      <c r="L9" s="55"/>
      <c r="M9" s="55"/>
    </row>
    <row r="10" spans="1:13" ht="24" customHeight="1" x14ac:dyDescent="0.25">
      <c r="A10" s="971" t="s">
        <v>869</v>
      </c>
      <c r="B10" s="971"/>
      <c r="C10" s="971"/>
      <c r="D10" s="971"/>
      <c r="E10" s="971"/>
      <c r="F10" s="971"/>
      <c r="G10" s="55"/>
      <c r="H10" s="55"/>
      <c r="I10" s="55"/>
      <c r="J10" s="55"/>
      <c r="K10" s="55"/>
      <c r="L10" s="55"/>
      <c r="M10" s="55"/>
    </row>
    <row r="11" spans="1:13" ht="24" customHeight="1" x14ac:dyDescent="0.25">
      <c r="A11" s="971" t="s">
        <v>868</v>
      </c>
      <c r="B11" s="971"/>
      <c r="C11" s="971"/>
      <c r="D11" s="971"/>
      <c r="E11" s="971"/>
      <c r="F11" s="971"/>
      <c r="G11" s="55"/>
      <c r="H11" s="55"/>
      <c r="I11" s="55"/>
      <c r="J11" s="55"/>
      <c r="K11" s="55"/>
      <c r="L11" s="55"/>
      <c r="M11" s="55"/>
    </row>
    <row r="12" spans="1:13" ht="12.75" customHeight="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2.75" customHeigh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2.75" customHeight="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12.75" customHeight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2.75" customHeight="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2.7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ht="12.75" customHeight="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2.75" customHeight="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ht="12.75" customHeight="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ht="12.75" customHeight="1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2.75" customHeight="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12.75" customHeight="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</sheetData>
  <mergeCells count="4">
    <mergeCell ref="A10:F10"/>
    <mergeCell ref="A11:F11"/>
    <mergeCell ref="A9:D9"/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274E04972CC6448E7CDAFF602B5EBC" ma:contentTypeVersion="0" ma:contentTypeDescription="Umožňuje vytvoriť nový dokument." ma:contentTypeScope="" ma:versionID="fb7b76b261f39257e63ad5082268064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e128b52b2e8aca51bc1b620fdf61d5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DE5A5C-A767-4F18-975B-32C83334D2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B52E39-5515-4D2E-9A3A-CC6A9D3D91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EF92D5-5428-4779-897E-C95021CD886B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70</vt:i4>
      </vt:variant>
      <vt:variant>
        <vt:lpstr>Pomenované rozsahy</vt:lpstr>
      </vt:variant>
      <vt:variant>
        <vt:i4>15</vt:i4>
      </vt:variant>
    </vt:vector>
  </HeadingPairs>
  <TitlesOfParts>
    <vt:vector size="85" baseType="lpstr"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T41</vt:lpstr>
      <vt:lpstr>T42</vt:lpstr>
      <vt:lpstr>T43</vt:lpstr>
      <vt:lpstr>T44</vt:lpstr>
      <vt:lpstr>G01</vt:lpstr>
      <vt:lpstr>G02</vt:lpstr>
      <vt:lpstr>G03</vt:lpstr>
      <vt:lpstr>G04</vt:lpstr>
      <vt:lpstr>G05,G06</vt:lpstr>
      <vt:lpstr>G07</vt:lpstr>
      <vt:lpstr>G08</vt:lpstr>
      <vt:lpstr>G09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G18,G19</vt:lpstr>
      <vt:lpstr>G20,G21</vt:lpstr>
      <vt:lpstr>G22</vt:lpstr>
      <vt:lpstr>G23-G26</vt:lpstr>
      <vt:lpstr>G27</vt:lpstr>
      <vt:lpstr>G28-G31</vt:lpstr>
      <vt:lpstr>G32</vt:lpstr>
      <vt:lpstr>G33</vt:lpstr>
      <vt:lpstr>G34,G35</vt:lpstr>
      <vt:lpstr>G36</vt:lpstr>
      <vt:lpstr>'T09'!_Toc371416325</vt:lpstr>
      <vt:lpstr>'T10'!_Toc371416326</vt:lpstr>
      <vt:lpstr>'T12'!_Toc371416328</vt:lpstr>
      <vt:lpstr>'T13'!_Toc371416329</vt:lpstr>
      <vt:lpstr>'T22'!_Toc371416338</vt:lpstr>
      <vt:lpstr>'T23'!_Toc371416339</vt:lpstr>
      <vt:lpstr>'T01'!_Toc371425067</vt:lpstr>
      <vt:lpstr>'T06'!_Toc371425072</vt:lpstr>
      <vt:lpstr>'T20'!_Toc371425086</vt:lpstr>
      <vt:lpstr>'G34,G35'!_Toc371425863</vt:lpstr>
      <vt:lpstr>'T24'!_Toc371426148</vt:lpstr>
      <vt:lpstr>'G11'!_Toc371426930</vt:lpstr>
      <vt:lpstr>'T02'!_Toc371434259</vt:lpstr>
      <vt:lpstr>'T11'!_Toc371434268</vt:lpstr>
      <vt:lpstr>'G18,G19'!Oblasť_tlače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2013-11-12T12:33:39Z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0x0101002D274E04972CC6448E7CDAFF602B5EBC</vt:lpwstr>
  </property>
</Properties>
</file>